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4"/>
  </bookViews>
  <sheets>
    <sheet name="нач и поступ. содерж." sheetId="1" r:id="rId1"/>
    <sheet name="содерж." sheetId="2" r:id="rId2"/>
    <sheet name="тек. рем." sheetId="3" r:id="rId3"/>
    <sheet name="К.Р. ПР ПОТ." sheetId="4" r:id="rId4"/>
    <sheet name=" ПР ПОТ. " sheetId="5" r:id="rId5"/>
  </sheets>
  <definedNames/>
  <calcPr fullCalcOnLoad="1"/>
</workbook>
</file>

<file path=xl/sharedStrings.xml><?xml version="1.0" encoding="utf-8"?>
<sst xmlns="http://schemas.openxmlformats.org/spreadsheetml/2006/main" count="96" uniqueCount="43">
  <si>
    <t>нач. насел.</t>
  </si>
  <si>
    <t>апрель</t>
  </si>
  <si>
    <t>поступило</t>
  </si>
  <si>
    <t>май</t>
  </si>
  <si>
    <t>июнь</t>
  </si>
  <si>
    <t>итого</t>
  </si>
  <si>
    <t>расходы</t>
  </si>
  <si>
    <t>начисл.</t>
  </si>
  <si>
    <t>неоплачено</t>
  </si>
  <si>
    <t>услуг насел.</t>
  </si>
  <si>
    <t>% собир.</t>
  </si>
  <si>
    <t>неоплачено насел.</t>
  </si>
  <si>
    <t>июль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</si>
  <si>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</si>
  <si>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</si>
  <si>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</si>
  <si>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</si>
  <si>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</si>
  <si>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</si>
  <si>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январь</t>
  </si>
  <si>
    <t>февраль</t>
  </si>
  <si>
    <t>март</t>
  </si>
  <si>
    <t>поступл</t>
  </si>
  <si>
    <t xml:space="preserve"> </t>
  </si>
  <si>
    <t xml:space="preserve">начислено </t>
  </si>
  <si>
    <t>расх.содерж.</t>
  </si>
  <si>
    <t>расх.тек. рем.</t>
  </si>
  <si>
    <t>информация о состоянии лицевого счета,содержание</t>
  </si>
  <si>
    <t>информация о состоянии лицевого счета,текущий ремонт</t>
  </si>
  <si>
    <t>2011 г.</t>
  </si>
  <si>
    <t>ул. Ленина д. 12,2011 г.</t>
  </si>
  <si>
    <t>Ленина д. 12,2011 г.</t>
  </si>
  <si>
    <t>остаток средств</t>
  </si>
  <si>
    <t>начислено</t>
  </si>
  <si>
    <t>текущий  ремонт</t>
  </si>
  <si>
    <t>итого расходов</t>
  </si>
  <si>
    <t>сальдо на начало года</t>
  </si>
  <si>
    <t>ост. на начало года</t>
  </si>
  <si>
    <t>январь-декабрь 2011 г</t>
  </si>
  <si>
    <t>Сальдо на начало года</t>
  </si>
  <si>
    <t>информация о состоянии лицевого счета,прочие потреб.кап. ремонт</t>
  </si>
  <si>
    <t>ул. Ленина ,д.12,2011 г</t>
  </si>
  <si>
    <t>информация о состоянии лицевого счета,прочие потреб.содерж. и тек. ремонт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</si>
</sst>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9" sqref="B29"/>
    </sheetView>
  </sheetViews>
  <sheetFormatPr defaultColWidth="9.00390625" defaultRowHeight="12.75"/>
  <cols>
    <col min="1" max="1" width="13.00390625" style="0" customWidth="1"/>
    <col min="2" max="2" width="16.125" style="0" customWidth="1"/>
    <col min="3" max="3" width="13.375" style="0" customWidth="1"/>
    <col min="5" max="5" width="19.125" style="0" customWidth="1"/>
  </cols>
  <sheetData>
    <row r="1" spans="2:5" ht="12.75">
      <c r="B1" s="6" t="s">
        <v>31</v>
      </c>
      <c r="C1" s="6"/>
      <c r="D1" s="6"/>
      <c r="E1" s="6"/>
    </row>
    <row r="2" spans="2:5" ht="12.75">
      <c r="B2" s="6" t="s">
        <v>16</v>
      </c>
      <c r="C2" s="6"/>
      <c r="D2" s="6"/>
      <c r="E2" s="6"/>
    </row>
    <row r="3" spans="2:5" ht="12.75">
      <c r="B3" s="6" t="s">
        <v>29</v>
      </c>
      <c r="C3" s="6"/>
      <c r="D3" s="6"/>
      <c r="E3" s="6"/>
    </row>
    <row r="4" spans="1:5" ht="12.75">
      <c r="A4" s="2"/>
      <c r="B4" s="2" t="s">
        <v>0</v>
      </c>
      <c r="C4" s="2" t="s">
        <v>2</v>
      </c>
      <c r="D4" s="2" t="s">
        <v>10</v>
      </c>
      <c r="E4" s="5" t="s">
        <v>11</v>
      </c>
    </row>
    <row r="5" spans="1:5" ht="12.75" hidden="1">
      <c r="A5" s="2"/>
      <c r="B5" s="2"/>
      <c r="C5" s="2"/>
      <c r="D5" s="2"/>
      <c r="E5" s="5"/>
    </row>
    <row r="6" spans="1:5" ht="12.75">
      <c r="A6" s="9" t="s">
        <v>18</v>
      </c>
      <c r="B6" s="9">
        <v>16882.1</v>
      </c>
      <c r="C6" s="9"/>
      <c r="D6" s="9"/>
      <c r="E6" s="20"/>
    </row>
    <row r="7" spans="1:5" ht="12.75">
      <c r="A7" s="25" t="s">
        <v>19</v>
      </c>
      <c r="B7" s="9">
        <f>16272.87-1906.7</f>
        <v>14366.17</v>
      </c>
      <c r="C7" s="9">
        <v>14030.21</v>
      </c>
      <c r="D7" s="10">
        <f aca="true" t="shared" si="0" ref="D7:D17">C7/B6*100</f>
        <v>83.10701867658643</v>
      </c>
      <c r="E7" s="20"/>
    </row>
    <row r="8" spans="1:5" ht="12.75">
      <c r="A8" s="25" t="s">
        <v>20</v>
      </c>
      <c r="B8" s="9">
        <v>14677.89</v>
      </c>
      <c r="C8" s="9">
        <v>10759.91</v>
      </c>
      <c r="D8" s="10">
        <f t="shared" si="0"/>
        <v>74.89755446301972</v>
      </c>
      <c r="E8" s="20"/>
    </row>
    <row r="9" spans="1:5" ht="12.75">
      <c r="A9" s="25" t="s">
        <v>21</v>
      </c>
      <c r="B9" s="9">
        <v>15459.2</v>
      </c>
      <c r="C9" s="9">
        <v>14642.46</v>
      </c>
      <c r="D9" s="10">
        <f t="shared" si="0"/>
        <v>99.75861653139518</v>
      </c>
      <c r="E9" s="20"/>
    </row>
    <row r="10" spans="1:5" ht="12.75">
      <c r="A10" s="25" t="s">
        <v>1</v>
      </c>
      <c r="B10" s="9">
        <v>16272.87</v>
      </c>
      <c r="C10" s="9">
        <v>16789.63</v>
      </c>
      <c r="D10" s="10">
        <f t="shared" si="0"/>
        <v>108.60607275926309</v>
      </c>
      <c r="E10" s="9"/>
    </row>
    <row r="11" spans="1:5" ht="12.75">
      <c r="A11" s="9" t="s">
        <v>3</v>
      </c>
      <c r="B11" s="9">
        <v>16272.87</v>
      </c>
      <c r="C11" s="9">
        <v>13909.16</v>
      </c>
      <c r="D11" s="10">
        <f t="shared" si="0"/>
        <v>85.47453522335027</v>
      </c>
      <c r="E11" s="9"/>
    </row>
    <row r="12" spans="1:5" ht="12.75">
      <c r="A12" s="9" t="s">
        <v>4</v>
      </c>
      <c r="B12" s="9">
        <v>16272.87</v>
      </c>
      <c r="C12" s="9">
        <v>16540.79</v>
      </c>
      <c r="D12" s="10">
        <f t="shared" si="0"/>
        <v>101.64642131351138</v>
      </c>
      <c r="E12" s="9"/>
    </row>
    <row r="13" spans="1:5" ht="12.75">
      <c r="A13" s="9" t="s">
        <v>12</v>
      </c>
      <c r="B13" s="9">
        <v>16272.87</v>
      </c>
      <c r="C13" s="9">
        <v>13675.54</v>
      </c>
      <c r="D13" s="10">
        <f t="shared" si="0"/>
        <v>84.03889418400074</v>
      </c>
      <c r="E13" s="9"/>
    </row>
    <row r="14" spans="1:5" ht="12.75">
      <c r="A14" s="9" t="s">
        <v>13</v>
      </c>
      <c r="B14" s="9">
        <v>15678.43</v>
      </c>
      <c r="C14" s="9">
        <v>18741.97</v>
      </c>
      <c r="D14" s="10">
        <f t="shared" si="0"/>
        <v>115.17310714090385</v>
      </c>
      <c r="E14" s="9"/>
    </row>
    <row r="15" spans="1:5" ht="12.75">
      <c r="A15" s="9" t="s">
        <v>14</v>
      </c>
      <c r="B15" s="9">
        <v>15678.43</v>
      </c>
      <c r="C15" s="9">
        <v>14224.03</v>
      </c>
      <c r="D15" s="10">
        <f t="shared" si="0"/>
        <v>90.72356096879598</v>
      </c>
      <c r="E15" s="9"/>
    </row>
    <row r="16" spans="1:5" ht="12.75">
      <c r="A16" s="9" t="s">
        <v>15</v>
      </c>
      <c r="B16" s="9">
        <v>15678.43</v>
      </c>
      <c r="C16" s="9">
        <v>12024.21</v>
      </c>
      <c r="D16" s="10">
        <f t="shared" si="0"/>
        <v>76.69269180651378</v>
      </c>
      <c r="E16" s="9"/>
    </row>
    <row r="17" spans="1:5" ht="12.75">
      <c r="A17" s="9" t="s">
        <v>17</v>
      </c>
      <c r="B17" s="9">
        <v>15678.43</v>
      </c>
      <c r="C17" s="9">
        <v>14817.27</v>
      </c>
      <c r="D17" s="10">
        <f t="shared" si="0"/>
        <v>94.50735819849308</v>
      </c>
      <c r="E17" s="9"/>
    </row>
    <row r="18" spans="1:5" ht="12.75">
      <c r="A18" s="9" t="s">
        <v>18</v>
      </c>
      <c r="B18" s="9">
        <v>15678.43</v>
      </c>
      <c r="C18" s="9">
        <v>19585</v>
      </c>
      <c r="D18" s="10">
        <f>C18/B17*100</f>
        <v>124.91684435240006</v>
      </c>
      <c r="E18" s="9"/>
    </row>
    <row r="19" spans="1:5" ht="43.5" customHeight="1">
      <c r="A19" s="26" t="s">
        <v>5</v>
      </c>
      <c r="B19" s="26">
        <f>SUM(B7:B18)</f>
        <v>187986.88999999996</v>
      </c>
      <c r="C19" s="26">
        <f>SUM(C7:C18)</f>
        <v>179740.18</v>
      </c>
      <c r="D19" s="27">
        <f>(B19-B6)/C19*100</f>
        <v>95.1956262645336</v>
      </c>
      <c r="E19" s="26">
        <f>B19-C19</f>
        <v>8246.709999999963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29" sqref="D29"/>
    </sheetView>
  </sheetViews>
  <sheetFormatPr defaultColWidth="9.00390625" defaultRowHeight="12.75"/>
  <cols>
    <col min="2" max="2" width="10.375" style="0" customWidth="1"/>
    <col min="3" max="3" width="11.375" style="0" customWidth="1"/>
    <col min="4" max="4" width="10.00390625" style="0" customWidth="1"/>
    <col min="5" max="5" width="10.125" style="0" hidden="1" customWidth="1"/>
    <col min="6" max="6" width="19.125" style="0" customWidth="1"/>
    <col min="7" max="7" width="16.125" style="0" customWidth="1"/>
    <col min="8" max="8" width="12.875" style="0" hidden="1" customWidth="1"/>
    <col min="9" max="9" width="6.00390625" style="0" hidden="1" customWidth="1"/>
    <col min="10" max="10" width="0" style="0" hidden="1" customWidth="1"/>
    <col min="11" max="12" width="9.125" style="0" hidden="1" customWidth="1"/>
    <col min="13" max="13" width="0" style="0" hidden="1" customWidth="1"/>
  </cols>
  <sheetData>
    <row r="1" spans="4:7" ht="12.75">
      <c r="D1" s="6" t="s">
        <v>30</v>
      </c>
      <c r="E1" s="6"/>
      <c r="F1" s="6"/>
      <c r="G1" s="6"/>
    </row>
    <row r="2" spans="1:9" ht="12.75">
      <c r="A2" s="21" t="s">
        <v>27</v>
      </c>
      <c r="B2" s="22"/>
      <c r="C2" s="22"/>
      <c r="D2" s="22"/>
      <c r="E2" s="22"/>
      <c r="F2" s="22"/>
      <c r="G2" s="22"/>
      <c r="H2" s="22"/>
      <c r="I2" s="22"/>
    </row>
    <row r="3" spans="1:9" ht="23.25" customHeight="1">
      <c r="A3" s="9"/>
      <c r="B3" s="9" t="s">
        <v>7</v>
      </c>
      <c r="C3" s="9" t="s">
        <v>22</v>
      </c>
      <c r="D3" s="9" t="s">
        <v>6</v>
      </c>
      <c r="E3" s="9"/>
      <c r="F3" s="9" t="s">
        <v>35</v>
      </c>
      <c r="G3" s="20" t="s">
        <v>32</v>
      </c>
      <c r="H3" s="3" t="s">
        <v>8</v>
      </c>
      <c r="I3" s="3"/>
    </row>
    <row r="4" spans="1:9" ht="13.5" customHeight="1" hidden="1" thickBot="1">
      <c r="A4" s="14"/>
      <c r="B4" s="15"/>
      <c r="C4" s="15"/>
      <c r="D4" s="18"/>
      <c r="E4" s="19"/>
      <c r="F4" s="13"/>
      <c r="G4" s="16"/>
      <c r="H4" s="4" t="s">
        <v>9</v>
      </c>
      <c r="I4" s="4"/>
    </row>
    <row r="5" spans="1:7" ht="12.75" hidden="1">
      <c r="A5" s="17"/>
      <c r="B5" s="17"/>
      <c r="C5" s="17"/>
      <c r="D5" s="17"/>
      <c r="E5" s="17"/>
      <c r="F5" s="12"/>
      <c r="G5" s="17"/>
    </row>
    <row r="6" spans="1:9" ht="12.75">
      <c r="A6" s="9"/>
      <c r="B6" s="9"/>
      <c r="C6" s="9"/>
      <c r="D6" s="9"/>
      <c r="E6" s="9"/>
      <c r="F6" s="9"/>
      <c r="G6" s="9"/>
      <c r="H6" s="2"/>
      <c r="I6" s="2"/>
    </row>
    <row r="7" spans="1:9" ht="12.75">
      <c r="A7" s="9" t="s">
        <v>19</v>
      </c>
      <c r="B7" s="10">
        <v>14366.17</v>
      </c>
      <c r="C7" s="10">
        <v>14030.21</v>
      </c>
      <c r="D7" s="11">
        <f>B7*1</f>
        <v>14366.17</v>
      </c>
      <c r="E7" s="11"/>
      <c r="F7" s="10">
        <f aca="true" t="shared" si="0" ref="F7:F18">D7+E7</f>
        <v>14366.17</v>
      </c>
      <c r="G7" s="10">
        <f aca="true" t="shared" si="1" ref="G7:G18">C7-F7</f>
        <v>-335.96000000000095</v>
      </c>
      <c r="H7" s="2"/>
      <c r="I7" s="2"/>
    </row>
    <row r="8" spans="1:9" ht="12.75">
      <c r="A8" s="9" t="s">
        <v>20</v>
      </c>
      <c r="B8" s="10">
        <v>14677.89</v>
      </c>
      <c r="C8" s="10">
        <v>10759.91</v>
      </c>
      <c r="D8" s="11">
        <f aca="true" t="shared" si="2" ref="D8:D18">B8</f>
        <v>14677.89</v>
      </c>
      <c r="E8" s="11"/>
      <c r="F8" s="10">
        <f t="shared" si="0"/>
        <v>14677.89</v>
      </c>
      <c r="G8" s="10">
        <f t="shared" si="1"/>
        <v>-3917.9799999999996</v>
      </c>
      <c r="H8" s="2"/>
      <c r="I8" s="2"/>
    </row>
    <row r="9" spans="1:9" ht="12.75">
      <c r="A9" s="9" t="s">
        <v>21</v>
      </c>
      <c r="B9" s="9">
        <v>15459.2</v>
      </c>
      <c r="C9" s="9">
        <v>14642.46</v>
      </c>
      <c r="D9" s="11">
        <f t="shared" si="2"/>
        <v>15459.2</v>
      </c>
      <c r="E9" s="11"/>
      <c r="F9" s="10">
        <f t="shared" si="0"/>
        <v>15459.2</v>
      </c>
      <c r="G9" s="9">
        <f t="shared" si="1"/>
        <v>-816.7400000000016</v>
      </c>
      <c r="H9" s="2"/>
      <c r="I9" s="2"/>
    </row>
    <row r="10" spans="1:9" ht="12.75">
      <c r="A10" s="9" t="s">
        <v>1</v>
      </c>
      <c r="B10" s="9">
        <v>16272.87</v>
      </c>
      <c r="C10" s="9">
        <v>16789.63</v>
      </c>
      <c r="D10" s="11">
        <f t="shared" si="2"/>
        <v>16272.87</v>
      </c>
      <c r="E10" s="11"/>
      <c r="F10" s="10">
        <f t="shared" si="0"/>
        <v>16272.87</v>
      </c>
      <c r="G10" s="9">
        <f t="shared" si="1"/>
        <v>516.7600000000002</v>
      </c>
      <c r="H10" s="2"/>
      <c r="I10" s="2"/>
    </row>
    <row r="11" spans="1:9" ht="12.75">
      <c r="A11" s="9" t="s">
        <v>3</v>
      </c>
      <c r="B11" s="9">
        <v>16272.87</v>
      </c>
      <c r="C11" s="9">
        <v>13909.16</v>
      </c>
      <c r="D11" s="11">
        <f t="shared" si="2"/>
        <v>16272.87</v>
      </c>
      <c r="E11" s="9"/>
      <c r="F11" s="10">
        <f t="shared" si="0"/>
        <v>16272.87</v>
      </c>
      <c r="G11" s="9">
        <f t="shared" si="1"/>
        <v>-2363.710000000001</v>
      </c>
      <c r="H11" s="2"/>
      <c r="I11" s="2"/>
    </row>
    <row r="12" spans="1:9" ht="12.75">
      <c r="A12" s="9" t="s">
        <v>4</v>
      </c>
      <c r="B12" s="9">
        <v>16272.87</v>
      </c>
      <c r="C12" s="9">
        <v>16540.79</v>
      </c>
      <c r="D12" s="11">
        <f t="shared" si="2"/>
        <v>16272.87</v>
      </c>
      <c r="E12" s="9"/>
      <c r="F12" s="10">
        <f t="shared" si="0"/>
        <v>16272.87</v>
      </c>
      <c r="G12" s="9">
        <f t="shared" si="1"/>
        <v>267.9200000000001</v>
      </c>
      <c r="H12" s="2"/>
      <c r="I12" s="2"/>
    </row>
    <row r="13" spans="1:9" ht="12.75">
      <c r="A13" s="9" t="s">
        <v>12</v>
      </c>
      <c r="B13" s="9">
        <v>16272.87</v>
      </c>
      <c r="C13" s="9">
        <v>13675.54</v>
      </c>
      <c r="D13" s="11">
        <f t="shared" si="2"/>
        <v>16272.87</v>
      </c>
      <c r="E13" s="9"/>
      <c r="F13" s="10">
        <f t="shared" si="0"/>
        <v>16272.87</v>
      </c>
      <c r="G13" s="9">
        <f t="shared" si="1"/>
        <v>-2597.33</v>
      </c>
      <c r="H13" s="2"/>
      <c r="I13" s="2"/>
    </row>
    <row r="14" spans="1:9" ht="12.75">
      <c r="A14" s="9" t="s">
        <v>13</v>
      </c>
      <c r="B14" s="9">
        <v>15678.43</v>
      </c>
      <c r="C14" s="9">
        <v>18741.97</v>
      </c>
      <c r="D14" s="11">
        <f t="shared" si="2"/>
        <v>15678.43</v>
      </c>
      <c r="E14" s="9"/>
      <c r="F14" s="10">
        <f t="shared" si="0"/>
        <v>15678.43</v>
      </c>
      <c r="G14" s="9">
        <f t="shared" si="1"/>
        <v>3063.540000000001</v>
      </c>
      <c r="H14" s="2"/>
      <c r="I14" s="2"/>
    </row>
    <row r="15" spans="1:9" ht="12.75">
      <c r="A15" s="9" t="s">
        <v>14</v>
      </c>
      <c r="B15" s="9">
        <v>15678.43</v>
      </c>
      <c r="C15" s="9">
        <v>14224.03</v>
      </c>
      <c r="D15" s="11">
        <f t="shared" si="2"/>
        <v>15678.43</v>
      </c>
      <c r="E15" s="9"/>
      <c r="F15" s="10">
        <f t="shared" si="0"/>
        <v>15678.43</v>
      </c>
      <c r="G15" s="9">
        <f t="shared" si="1"/>
        <v>-1454.3999999999996</v>
      </c>
      <c r="H15" s="2"/>
      <c r="I15" s="2"/>
    </row>
    <row r="16" spans="1:9" ht="12.75">
      <c r="A16" s="9" t="s">
        <v>15</v>
      </c>
      <c r="B16" s="9">
        <v>15678.43</v>
      </c>
      <c r="C16" s="9">
        <v>12024.21</v>
      </c>
      <c r="D16" s="11">
        <f t="shared" si="2"/>
        <v>15678.43</v>
      </c>
      <c r="E16" s="9"/>
      <c r="F16" s="10">
        <f t="shared" si="0"/>
        <v>15678.43</v>
      </c>
      <c r="G16" s="10">
        <f t="shared" si="1"/>
        <v>-3654.220000000001</v>
      </c>
      <c r="H16" s="2"/>
      <c r="I16" s="2"/>
    </row>
    <row r="17" spans="1:9" ht="12.75">
      <c r="A17" s="9" t="s">
        <v>17</v>
      </c>
      <c r="B17" s="9">
        <v>15678.43</v>
      </c>
      <c r="C17" s="9">
        <v>14817.27</v>
      </c>
      <c r="D17" s="11">
        <f t="shared" si="2"/>
        <v>15678.43</v>
      </c>
      <c r="E17" s="9"/>
      <c r="F17" s="10">
        <f t="shared" si="0"/>
        <v>15678.43</v>
      </c>
      <c r="G17" s="10">
        <f t="shared" si="1"/>
        <v>-861.1599999999999</v>
      </c>
      <c r="H17" s="2"/>
      <c r="I17" s="2"/>
    </row>
    <row r="18" spans="1:9" ht="12.75">
      <c r="A18" s="9" t="s">
        <v>18</v>
      </c>
      <c r="B18" s="9">
        <v>15678.43</v>
      </c>
      <c r="C18" s="9">
        <v>19585</v>
      </c>
      <c r="D18" s="11">
        <f t="shared" si="2"/>
        <v>15678.43</v>
      </c>
      <c r="E18" s="9"/>
      <c r="F18" s="10">
        <f t="shared" si="0"/>
        <v>15678.43</v>
      </c>
      <c r="G18" s="10">
        <f t="shared" si="1"/>
        <v>3906.5699999999997</v>
      </c>
      <c r="H18" s="2"/>
      <c r="I18" s="2"/>
    </row>
    <row r="19" spans="1:9" ht="12.75">
      <c r="A19" s="9" t="s">
        <v>5</v>
      </c>
      <c r="B19" s="9">
        <f aca="true" t="shared" si="3" ref="B19:G19">SUM(B6:B18)</f>
        <v>187986.88999999996</v>
      </c>
      <c r="C19" s="9">
        <f t="shared" si="3"/>
        <v>179740.18</v>
      </c>
      <c r="D19" s="11">
        <f t="shared" si="3"/>
        <v>187986.88999999996</v>
      </c>
      <c r="E19" s="9">
        <f>SUM(E6:E18)</f>
        <v>0</v>
      </c>
      <c r="F19" s="11">
        <f>SUM(F6:F18)</f>
        <v>187986.88999999996</v>
      </c>
      <c r="G19" s="9">
        <f t="shared" si="3"/>
        <v>-8246.710000000003</v>
      </c>
      <c r="H19" s="2"/>
      <c r="I19" s="2"/>
    </row>
    <row r="21" ht="12.75">
      <c r="C21" t="s">
        <v>23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2" sqref="A2:I2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4.25390625" style="0" customWidth="1"/>
    <col min="4" max="4" width="10.00390625" style="0" hidden="1" customWidth="1"/>
    <col min="5" max="5" width="10.125" style="0" customWidth="1"/>
    <col min="6" max="6" width="16.75390625" style="0" customWidth="1"/>
    <col min="7" max="7" width="14.875" style="0" customWidth="1"/>
    <col min="8" max="8" width="12.875" style="0" hidden="1" customWidth="1"/>
    <col min="9" max="9" width="24.00390625" style="0" hidden="1" customWidth="1"/>
    <col min="11" max="12" width="9.125" style="0" hidden="1" customWidth="1"/>
  </cols>
  <sheetData>
    <row r="1" spans="1:7" ht="12.75">
      <c r="A1" s="28" t="s">
        <v>30</v>
      </c>
      <c r="B1" s="29"/>
      <c r="C1" s="29"/>
      <c r="D1" s="29"/>
      <c r="E1" s="29"/>
      <c r="F1" s="29"/>
      <c r="G1" s="29"/>
    </row>
    <row r="2" spans="1:9" ht="12.75">
      <c r="A2" s="21" t="s">
        <v>28</v>
      </c>
      <c r="B2" s="22"/>
      <c r="C2" s="22"/>
      <c r="D2" s="22"/>
      <c r="E2" s="22"/>
      <c r="F2" s="22"/>
      <c r="G2" s="22"/>
      <c r="H2" s="22"/>
      <c r="I2" s="22"/>
    </row>
    <row r="3" spans="1:9" ht="31.5" customHeight="1">
      <c r="A3" s="9"/>
      <c r="B3" s="9" t="s">
        <v>33</v>
      </c>
      <c r="C3" s="9" t="s">
        <v>2</v>
      </c>
      <c r="D3" s="9" t="s">
        <v>6</v>
      </c>
      <c r="E3" s="30" t="s">
        <v>34</v>
      </c>
      <c r="F3" s="9" t="s">
        <v>35</v>
      </c>
      <c r="G3" s="20" t="s">
        <v>32</v>
      </c>
      <c r="H3" s="3" t="s">
        <v>8</v>
      </c>
      <c r="I3" s="3"/>
    </row>
    <row r="4" spans="1:9" ht="13.5" customHeight="1" hidden="1" thickBot="1">
      <c r="A4" s="14"/>
      <c r="B4" s="15"/>
      <c r="C4" s="15"/>
      <c r="D4" s="18"/>
      <c r="E4" s="19"/>
      <c r="F4" s="13"/>
      <c r="G4" s="16"/>
      <c r="H4" s="4" t="s">
        <v>9</v>
      </c>
      <c r="I4" s="4"/>
    </row>
    <row r="5" spans="1:7" ht="12.75" hidden="1">
      <c r="A5" s="17"/>
      <c r="B5" s="17"/>
      <c r="C5" s="17"/>
      <c r="D5" s="17"/>
      <c r="E5" s="17"/>
      <c r="F5" s="12"/>
      <c r="G5" s="17"/>
    </row>
    <row r="6" spans="1:9" ht="29.25" customHeight="1">
      <c r="A6" s="32" t="s">
        <v>37</v>
      </c>
      <c r="B6" s="26"/>
      <c r="C6" s="26"/>
      <c r="D6" s="26"/>
      <c r="E6" s="26"/>
      <c r="F6" s="26"/>
      <c r="G6" s="26">
        <v>-19889.3</v>
      </c>
      <c r="H6" s="2"/>
      <c r="I6" s="2"/>
    </row>
    <row r="7" spans="1:11" ht="12.75">
      <c r="A7" s="9" t="s">
        <v>19</v>
      </c>
      <c r="B7" s="10">
        <v>3962.88</v>
      </c>
      <c r="C7" s="10">
        <v>493.49</v>
      </c>
      <c r="D7" s="11"/>
      <c r="E7" s="11"/>
      <c r="F7" s="10">
        <f aca="true" t="shared" si="0" ref="F7:F14">D7+E7</f>
        <v>0</v>
      </c>
      <c r="G7" s="10">
        <f aca="true" t="shared" si="1" ref="G7:G18">C7-F7</f>
        <v>493.49</v>
      </c>
      <c r="H7" s="2"/>
      <c r="I7" s="2"/>
      <c r="K7">
        <f>4.45/6.96</f>
        <v>0.639367816091954</v>
      </c>
    </row>
    <row r="8" spans="1:9" ht="12.75">
      <c r="A8" s="9" t="s">
        <v>20</v>
      </c>
      <c r="B8" s="10">
        <v>3962.88</v>
      </c>
      <c r="C8" s="10">
        <v>2857.75</v>
      </c>
      <c r="D8" s="11"/>
      <c r="E8" s="11"/>
      <c r="F8" s="10">
        <f t="shared" si="0"/>
        <v>0</v>
      </c>
      <c r="G8" s="10">
        <f t="shared" si="1"/>
        <v>2857.75</v>
      </c>
      <c r="H8" s="2"/>
      <c r="I8" s="2"/>
    </row>
    <row r="9" spans="1:12" ht="12.75">
      <c r="A9" s="9" t="s">
        <v>21</v>
      </c>
      <c r="B9" s="9">
        <v>3962.88</v>
      </c>
      <c r="C9" s="9">
        <v>3561.49</v>
      </c>
      <c r="D9" s="11"/>
      <c r="E9" s="11"/>
      <c r="F9" s="10">
        <f t="shared" si="0"/>
        <v>0</v>
      </c>
      <c r="G9" s="9">
        <f t="shared" si="1"/>
        <v>3561.49</v>
      </c>
      <c r="H9" s="2"/>
      <c r="I9" s="2"/>
      <c r="L9">
        <f>17913.35-9344.47*1.0354</f>
        <v>8238.085761999999</v>
      </c>
    </row>
    <row r="10" spans="1:12" ht="12.75">
      <c r="A10" s="9" t="s">
        <v>1</v>
      </c>
      <c r="B10" s="9">
        <v>3962.88</v>
      </c>
      <c r="C10" s="9">
        <v>4121.42</v>
      </c>
      <c r="D10" s="11"/>
      <c r="E10" s="11"/>
      <c r="F10" s="10">
        <f t="shared" si="0"/>
        <v>0</v>
      </c>
      <c r="G10" s="9">
        <f t="shared" si="1"/>
        <v>4121.42</v>
      </c>
      <c r="H10" s="2"/>
      <c r="I10" s="2"/>
      <c r="L10">
        <v>738.97</v>
      </c>
    </row>
    <row r="11" spans="1:12" ht="12.75">
      <c r="A11" s="9" t="s">
        <v>3</v>
      </c>
      <c r="B11" s="9">
        <v>3962.88</v>
      </c>
      <c r="C11" s="9">
        <v>3327.24</v>
      </c>
      <c r="D11" s="11"/>
      <c r="E11" s="9">
        <v>35040</v>
      </c>
      <c r="F11" s="10">
        <f t="shared" si="0"/>
        <v>35040</v>
      </c>
      <c r="G11" s="9">
        <f t="shared" si="1"/>
        <v>-31712.760000000002</v>
      </c>
      <c r="H11" s="2"/>
      <c r="I11" s="2"/>
      <c r="L11">
        <v>1331.37</v>
      </c>
    </row>
    <row r="12" spans="1:12" ht="12.75">
      <c r="A12" s="9" t="s">
        <v>4</v>
      </c>
      <c r="B12" s="9">
        <v>3962.88</v>
      </c>
      <c r="C12" s="9">
        <v>3906.18</v>
      </c>
      <c r="D12" s="11"/>
      <c r="E12" s="9"/>
      <c r="F12" s="10">
        <f t="shared" si="0"/>
        <v>0</v>
      </c>
      <c r="G12" s="9">
        <f t="shared" si="1"/>
        <v>3906.18</v>
      </c>
      <c r="H12" s="2"/>
      <c r="I12" s="2"/>
      <c r="L12">
        <v>4676.85</v>
      </c>
    </row>
    <row r="13" spans="1:12" ht="12.75">
      <c r="A13" s="9" t="s">
        <v>12</v>
      </c>
      <c r="B13" s="9">
        <v>3962.88</v>
      </c>
      <c r="C13" s="9">
        <v>3202.57</v>
      </c>
      <c r="D13" s="11"/>
      <c r="E13" s="9"/>
      <c r="F13" s="10">
        <f t="shared" si="0"/>
        <v>0</v>
      </c>
      <c r="G13" s="9">
        <f t="shared" si="1"/>
        <v>3202.57</v>
      </c>
      <c r="H13" s="2"/>
      <c r="I13" s="2"/>
      <c r="L13">
        <f>3051.64-1560.74</f>
        <v>1490.8999999999999</v>
      </c>
    </row>
    <row r="14" spans="1:12" ht="12.75">
      <c r="A14" s="9" t="s">
        <v>13</v>
      </c>
      <c r="B14" s="9">
        <v>3818.12</v>
      </c>
      <c r="C14" s="9">
        <v>4317.63</v>
      </c>
      <c r="D14" s="11"/>
      <c r="E14" s="9"/>
      <c r="F14" s="10">
        <f t="shared" si="0"/>
        <v>0</v>
      </c>
      <c r="G14" s="9">
        <f t="shared" si="1"/>
        <v>4317.63</v>
      </c>
      <c r="H14" s="2"/>
      <c r="I14" s="2"/>
      <c r="L14">
        <f>L9-L10-L11-L12-L13</f>
        <v>-0.004238000001578257</v>
      </c>
    </row>
    <row r="15" spans="1:9" ht="12.75">
      <c r="A15" s="9" t="s">
        <v>14</v>
      </c>
      <c r="B15" s="9">
        <v>3818.12</v>
      </c>
      <c r="C15" s="9">
        <v>3305.75</v>
      </c>
      <c r="D15" s="11"/>
      <c r="E15" s="9">
        <f>1980.93+10000+12873.38</f>
        <v>24854.309999999998</v>
      </c>
      <c r="F15" s="10">
        <f>D15+E15</f>
        <v>24854.309999999998</v>
      </c>
      <c r="G15" s="10">
        <f t="shared" si="1"/>
        <v>-21548.559999999998</v>
      </c>
      <c r="H15" s="2"/>
      <c r="I15" s="2"/>
    </row>
    <row r="16" spans="1:9" ht="12.75">
      <c r="A16" s="9" t="s">
        <v>15</v>
      </c>
      <c r="B16" s="9">
        <v>3818.12</v>
      </c>
      <c r="C16" s="9">
        <v>2949.41</v>
      </c>
      <c r="D16" s="11"/>
      <c r="E16" s="9"/>
      <c r="F16" s="10"/>
      <c r="G16" s="10">
        <f t="shared" si="1"/>
        <v>2949.41</v>
      </c>
      <c r="H16" s="2"/>
      <c r="I16" s="2"/>
    </row>
    <row r="17" spans="1:9" ht="12.75">
      <c r="A17" s="9" t="s">
        <v>17</v>
      </c>
      <c r="B17" s="9">
        <v>3818.12</v>
      </c>
      <c r="C17" s="9">
        <v>3359.54</v>
      </c>
      <c r="D17" s="11"/>
      <c r="E17" s="9"/>
      <c r="F17" s="10"/>
      <c r="G17" s="10">
        <f t="shared" si="1"/>
        <v>3359.54</v>
      </c>
      <c r="H17" s="2"/>
      <c r="I17" s="2"/>
    </row>
    <row r="18" spans="1:9" ht="12.75">
      <c r="A18" s="9" t="s">
        <v>18</v>
      </c>
      <c r="B18" s="9">
        <v>3818.12</v>
      </c>
      <c r="C18" s="9">
        <v>4520.6</v>
      </c>
      <c r="D18" s="11"/>
      <c r="E18" s="9"/>
      <c r="F18" s="10"/>
      <c r="G18" s="10">
        <f t="shared" si="1"/>
        <v>4520.6</v>
      </c>
      <c r="H18" s="2"/>
      <c r="I18" s="2"/>
    </row>
    <row r="19" spans="1:9" ht="30.75" customHeight="1">
      <c r="A19" s="26" t="s">
        <v>5</v>
      </c>
      <c r="B19" s="26">
        <f aca="true" t="shared" si="2" ref="B19:G19">SUM(B6:B18)</f>
        <v>46830.76000000001</v>
      </c>
      <c r="C19" s="26">
        <f t="shared" si="2"/>
        <v>39923.07</v>
      </c>
      <c r="D19" s="31">
        <f t="shared" si="2"/>
        <v>0</v>
      </c>
      <c r="E19" s="26">
        <f t="shared" si="2"/>
        <v>59894.31</v>
      </c>
      <c r="F19" s="31">
        <f t="shared" si="2"/>
        <v>59894.31</v>
      </c>
      <c r="G19" s="26">
        <f t="shared" si="2"/>
        <v>-39860.53999999999</v>
      </c>
      <c r="H19" s="2"/>
      <c r="I19" s="2"/>
    </row>
    <row r="21" ht="12.75">
      <c r="C21" t="s">
        <v>23</v>
      </c>
    </row>
  </sheetData>
  <mergeCells count="2">
    <mergeCell ref="A2:I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49" sqref="C49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13.75390625" style="0" customWidth="1"/>
    <col min="4" max="4" width="18.00390625" style="0" customWidth="1"/>
  </cols>
  <sheetData>
    <row r="1" spans="1:4" ht="12.75">
      <c r="A1" s="24" t="s">
        <v>41</v>
      </c>
      <c r="B1" s="24"/>
      <c r="C1" s="24"/>
      <c r="D1" s="24"/>
    </row>
    <row r="2" spans="1:4" ht="16.5" customHeight="1">
      <c r="A2" s="23" t="s">
        <v>40</v>
      </c>
      <c r="B2" s="23"/>
      <c r="C2" s="23"/>
      <c r="D2" s="23"/>
    </row>
    <row r="3" spans="1:4" ht="12.75">
      <c r="A3" s="2"/>
      <c r="B3" s="2" t="s">
        <v>24</v>
      </c>
      <c r="C3" s="2" t="s">
        <v>2</v>
      </c>
      <c r="D3" s="2"/>
    </row>
    <row r="4" spans="1:4" ht="12.75" hidden="1">
      <c r="A4" s="2"/>
      <c r="B4" s="2"/>
      <c r="C4" s="2"/>
      <c r="D4" s="2"/>
    </row>
    <row r="5" spans="1:4" ht="12.75" hidden="1">
      <c r="A5" s="2"/>
      <c r="B5" s="2"/>
      <c r="C5" s="2"/>
      <c r="D5" s="2"/>
    </row>
    <row r="6" spans="1:4" ht="12.75" hidden="1">
      <c r="A6" s="2"/>
      <c r="B6" s="2"/>
      <c r="C6" s="2"/>
      <c r="D6" s="2"/>
    </row>
    <row r="7" spans="1:4" ht="12.75" hidden="1">
      <c r="A7" s="1"/>
      <c r="B7" s="2"/>
      <c r="C7" s="2"/>
      <c r="D7" s="2"/>
    </row>
    <row r="8" spans="1:4" ht="12.75" hidden="1">
      <c r="A8" s="1"/>
      <c r="B8" s="2"/>
      <c r="C8" s="2"/>
      <c r="D8" s="2"/>
    </row>
    <row r="9" spans="1:4" ht="12.75" hidden="1">
      <c r="A9" s="1"/>
      <c r="B9" s="2"/>
      <c r="C9" s="2"/>
      <c r="D9" s="2"/>
    </row>
    <row r="10" spans="1:4" ht="12.75" hidden="1">
      <c r="A10" s="1"/>
      <c r="B10" s="2"/>
      <c r="C10" s="2"/>
      <c r="D10" s="2"/>
    </row>
    <row r="11" spans="1:4" ht="12.75" hidden="1">
      <c r="A11" s="2"/>
      <c r="B11" s="2"/>
      <c r="C11" s="2"/>
      <c r="D11" s="2"/>
    </row>
    <row r="12" spans="1:4" ht="12.75" hidden="1">
      <c r="A12" s="2"/>
      <c r="B12" s="2"/>
      <c r="C12" s="2"/>
      <c r="D12" s="2"/>
    </row>
    <row r="13" spans="1:4" ht="12.75" hidden="1">
      <c r="A13" s="2"/>
      <c r="B13" s="2"/>
      <c r="C13" s="2"/>
      <c r="D13" s="2"/>
    </row>
    <row r="14" spans="1:4" ht="12.75" hidden="1">
      <c r="A14" s="2"/>
      <c r="B14" s="2"/>
      <c r="C14" s="2"/>
      <c r="D14" s="2"/>
    </row>
    <row r="15" spans="1:4" ht="12.75" hidden="1">
      <c r="A15" s="2"/>
      <c r="B15" s="2"/>
      <c r="C15" s="2"/>
      <c r="D15" s="2"/>
    </row>
    <row r="16" spans="1:4" ht="12.75" hidden="1">
      <c r="A16" s="2"/>
      <c r="B16" s="2"/>
      <c r="C16" s="2"/>
      <c r="D16" s="2"/>
    </row>
    <row r="17" spans="1:4" ht="12.75" hidden="1">
      <c r="A17" s="2"/>
      <c r="B17" s="2"/>
      <c r="C17" s="2"/>
      <c r="D17" s="2"/>
    </row>
    <row r="18" spans="1:4" ht="12.75" hidden="1">
      <c r="A18" s="2"/>
      <c r="B18" s="2"/>
      <c r="C18" s="2"/>
      <c r="D18" s="2"/>
    </row>
    <row r="19" spans="1:4" ht="12.75" hidden="1">
      <c r="A19" s="2"/>
      <c r="B19" s="2"/>
      <c r="C19" s="2"/>
      <c r="D19" s="2"/>
    </row>
    <row r="20" spans="1:4" ht="12.75" hidden="1">
      <c r="A20" s="2"/>
      <c r="B20" s="2"/>
      <c r="C20" s="2"/>
      <c r="D20" s="2"/>
    </row>
    <row r="21" ht="12.75" hidden="1">
      <c r="A21" s="8"/>
    </row>
    <row r="22" spans="1:4" ht="38.25" customHeight="1">
      <c r="A22" s="34" t="s">
        <v>39</v>
      </c>
      <c r="B22" s="33"/>
      <c r="C22" s="33">
        <v>18014.85</v>
      </c>
      <c r="D22" s="33"/>
    </row>
  </sheetData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38" sqref="D35:D38"/>
    </sheetView>
  </sheetViews>
  <sheetFormatPr defaultColWidth="9.00390625" defaultRowHeight="12.75"/>
  <cols>
    <col min="1" max="1" width="20.875" style="0" customWidth="1"/>
    <col min="2" max="2" width="15.00390625" style="0" customWidth="1"/>
    <col min="3" max="5" width="13.75390625" style="0" customWidth="1"/>
    <col min="6" max="6" width="9.875" style="0" customWidth="1"/>
  </cols>
  <sheetData>
    <row r="1" spans="1:7" ht="15.75">
      <c r="A1" s="36" t="s">
        <v>41</v>
      </c>
      <c r="B1" s="29"/>
      <c r="C1" s="29"/>
      <c r="D1" s="29"/>
      <c r="E1" s="29"/>
      <c r="F1" s="29"/>
      <c r="G1" s="29"/>
    </row>
    <row r="2" spans="1:7" ht="15.75">
      <c r="A2" s="35" t="s">
        <v>42</v>
      </c>
      <c r="B2" s="35"/>
      <c r="C2" s="35"/>
      <c r="D2" s="35"/>
      <c r="E2" s="35"/>
      <c r="F2" s="35"/>
      <c r="G2" s="22"/>
    </row>
    <row r="3" spans="1:6" ht="25.5">
      <c r="A3" s="2"/>
      <c r="B3" s="2" t="s">
        <v>24</v>
      </c>
      <c r="C3" s="2" t="s">
        <v>2</v>
      </c>
      <c r="D3" s="7" t="s">
        <v>25</v>
      </c>
      <c r="E3" s="7" t="s">
        <v>26</v>
      </c>
      <c r="F3" s="7" t="s">
        <v>32</v>
      </c>
    </row>
    <row r="4" spans="1:6" ht="30.75" customHeight="1">
      <c r="A4" s="26" t="s">
        <v>36</v>
      </c>
      <c r="B4" s="26"/>
      <c r="C4" s="26"/>
      <c r="D4" s="26"/>
      <c r="E4" s="26"/>
      <c r="F4" s="26">
        <v>6450.32</v>
      </c>
    </row>
    <row r="5" spans="1:6" ht="12.75" hidden="1">
      <c r="A5" s="9"/>
      <c r="B5" s="9"/>
      <c r="C5" s="9"/>
      <c r="D5" s="9"/>
      <c r="E5" s="9"/>
      <c r="F5" s="9"/>
    </row>
    <row r="6" spans="1:6" ht="12.75" hidden="1">
      <c r="A6" s="9"/>
      <c r="B6" s="9"/>
      <c r="C6" s="9"/>
      <c r="D6" s="9"/>
      <c r="E6" s="9"/>
      <c r="F6" s="9"/>
    </row>
    <row r="7" spans="1:6" ht="12.75" hidden="1">
      <c r="A7" s="25" t="s">
        <v>19</v>
      </c>
      <c r="B7" s="9"/>
      <c r="C7" s="9"/>
      <c r="D7" s="9"/>
      <c r="E7" s="9"/>
      <c r="F7" s="9"/>
    </row>
    <row r="8" spans="1:6" ht="12.75" hidden="1">
      <c r="A8" s="25" t="s">
        <v>20</v>
      </c>
      <c r="B8" s="9"/>
      <c r="C8" s="9"/>
      <c r="D8" s="9"/>
      <c r="E8" s="9"/>
      <c r="F8" s="9"/>
    </row>
    <row r="9" spans="1:6" ht="12.75" hidden="1">
      <c r="A9" s="25" t="s">
        <v>21</v>
      </c>
      <c r="B9" s="9"/>
      <c r="C9" s="9"/>
      <c r="D9" s="9"/>
      <c r="E9" s="9"/>
      <c r="F9" s="9"/>
    </row>
    <row r="10" spans="1:6" ht="12.75" hidden="1">
      <c r="A10" s="25" t="s">
        <v>1</v>
      </c>
      <c r="B10" s="9"/>
      <c r="C10" s="9"/>
      <c r="D10" s="9"/>
      <c r="E10" s="9"/>
      <c r="F10" s="9"/>
    </row>
    <row r="11" spans="1:6" ht="12.75" hidden="1">
      <c r="A11" s="9" t="s">
        <v>3</v>
      </c>
      <c r="B11" s="9"/>
      <c r="C11" s="9"/>
      <c r="D11" s="9"/>
      <c r="E11" s="9"/>
      <c r="F11" s="9"/>
    </row>
    <row r="12" spans="1:6" ht="12.75" hidden="1">
      <c r="A12" s="9" t="s">
        <v>4</v>
      </c>
      <c r="B12" s="9"/>
      <c r="C12" s="9"/>
      <c r="D12" s="9"/>
      <c r="E12" s="9"/>
      <c r="F12" s="9"/>
    </row>
    <row r="13" spans="1:6" ht="12.75" hidden="1">
      <c r="A13" s="9" t="s">
        <v>12</v>
      </c>
      <c r="B13" s="9"/>
      <c r="C13" s="9"/>
      <c r="D13" s="9"/>
      <c r="E13" s="9"/>
      <c r="F13" s="9"/>
    </row>
    <row r="14" spans="1:6" ht="12.75" hidden="1">
      <c r="A14" s="9" t="s">
        <v>13</v>
      </c>
      <c r="B14" s="9"/>
      <c r="C14" s="9"/>
      <c r="D14" s="9"/>
      <c r="E14" s="9"/>
      <c r="F14" s="9"/>
    </row>
    <row r="15" spans="1:6" ht="12.75" hidden="1">
      <c r="A15" s="9" t="s">
        <v>14</v>
      </c>
      <c r="B15" s="9"/>
      <c r="C15" s="9"/>
      <c r="D15" s="9"/>
      <c r="E15" s="9"/>
      <c r="F15" s="9"/>
    </row>
    <row r="16" spans="1:6" ht="12.75" hidden="1">
      <c r="A16" s="9" t="s">
        <v>15</v>
      </c>
      <c r="B16" s="9"/>
      <c r="C16" s="9"/>
      <c r="D16" s="9"/>
      <c r="E16" s="9"/>
      <c r="F16" s="9"/>
    </row>
    <row r="17" spans="1:6" ht="12.75" hidden="1">
      <c r="A17" s="9" t="s">
        <v>17</v>
      </c>
      <c r="B17" s="9"/>
      <c r="C17" s="9"/>
      <c r="D17" s="9"/>
      <c r="E17" s="9"/>
      <c r="F17" s="9"/>
    </row>
    <row r="18" spans="1:6" ht="12.75" hidden="1">
      <c r="A18" s="9" t="s">
        <v>18</v>
      </c>
      <c r="B18" s="9"/>
      <c r="C18" s="9"/>
      <c r="D18" s="9"/>
      <c r="E18" s="9"/>
      <c r="F18" s="9"/>
    </row>
    <row r="19" spans="1:6" ht="18" customHeight="1">
      <c r="A19" s="9" t="s">
        <v>38</v>
      </c>
      <c r="B19" s="9">
        <v>13982.44</v>
      </c>
      <c r="C19" s="9">
        <v>6293.38</v>
      </c>
      <c r="D19" s="11">
        <v>10319.04</v>
      </c>
      <c r="E19" s="9"/>
      <c r="F19" s="11">
        <f>C19-D19</f>
        <v>-4025.6600000000008</v>
      </c>
    </row>
    <row r="20" spans="1:6" ht="26.25" customHeight="1">
      <c r="A20" s="26" t="s">
        <v>5</v>
      </c>
      <c r="B20" s="26"/>
      <c r="C20" s="26"/>
      <c r="D20" s="26"/>
      <c r="E20" s="26"/>
      <c r="F20" s="31">
        <f>F4+F19</f>
        <v>2424.659999999999</v>
      </c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2010-12-10T14:38:39Z</cp:lastPrinted>
  <dcterms:created xsi:type="dcterms:W3CDTF">2005-08-01T12:04:50Z</dcterms:created>
  <dcterms:modified xsi:type="dcterms:W3CDTF">2012-03-06T10:00:38Z</dcterms:modified>
  <cp:category/>
  <cp:version/>
  <cp:contentType/>
  <cp:contentStatus/>
</cp:coreProperties>
</file>