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содерж." sheetId="1" r:id="rId1"/>
    <sheet name="нач и поступл. содерж." sheetId="2" r:id="rId2"/>
    <sheet name="тек. рем.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<sst xmlns="http://schemas.openxmlformats.org/spreadsheetml/2006/main" count="65" uniqueCount="34">
  <si>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нач. насел.</t>
  </si>
  <si>
    <t>апрель</t>
  </si>
  <si>
    <t>поступило</t>
  </si>
  <si>
    <t>май</t>
  </si>
  <si>
    <t>июнь</t>
  </si>
  <si>
    <t>итого</t>
  </si>
  <si>
    <t>расходы</t>
  </si>
  <si>
    <t>содерж.</t>
  </si>
  <si>
    <t>тек. рем.</t>
  </si>
  <si>
    <t>% собир.</t>
  </si>
  <si>
    <t>неоплачено насел.</t>
  </si>
  <si>
    <t>июль</t>
  </si>
  <si>
    <t>август</t>
  </si>
  <si>
    <t>сентябрь</t>
  </si>
  <si>
    <t>октябрь</t>
  </si>
  <si>
    <t>Сведения о начислении и поступлении средств населения</t>
  </si>
  <si>
    <t>ноябрь</t>
  </si>
  <si>
    <t>декабрь</t>
  </si>
  <si>
    <t>январь</t>
  </si>
  <si>
    <t>февраль</t>
  </si>
  <si>
    <t>март</t>
  </si>
  <si>
    <t xml:space="preserve"> </t>
  </si>
  <si>
    <t>информация о состоянии лицевого счета,текущий ремонт</t>
  </si>
  <si>
    <t>информация о состоянии лицевого счета,содержание</t>
  </si>
  <si>
    <t>Ломако д. 16,2011 г.</t>
  </si>
  <si>
    <t>Ломако д. 16,2011</t>
  </si>
  <si>
    <t xml:space="preserve">поступило  </t>
  </si>
  <si>
    <t>остаток средств</t>
  </si>
  <si>
    <t>итого расходов по текущему ремонту</t>
  </si>
  <si>
    <t>начислено</t>
  </si>
  <si>
    <t>остаток на лиц. сч. на начало года</t>
  </si>
  <si>
    <t xml:space="preserve">поступило </t>
  </si>
  <si>
    <t>итого расходов по содержанию</t>
  </si>
  <si>
    <t>декабрь 2010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</si>
</sst>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:G1"/>
    </sheetView>
  </sheetViews>
  <sheetFormatPr defaultColWidth="9.00390625" defaultRowHeight="12.75"/>
  <cols>
    <col min="1" max="1" width="12.625" style="0" customWidth="1"/>
    <col min="2" max="2" width="11.375" style="0" customWidth="1"/>
    <col min="3" max="3" width="13.625" style="0" customWidth="1"/>
    <col min="4" max="4" width="14.125" style="0" customWidth="1"/>
    <col min="5" max="5" width="10.00390625" style="0" hidden="1" customWidth="1"/>
    <col min="6" max="6" width="15.375" style="0" customWidth="1"/>
    <col min="7" max="7" width="14.25390625" style="0" customWidth="1"/>
    <col min="8" max="8" width="12.875" style="0" hidden="1" customWidth="1"/>
    <col min="9" max="9" width="11.875" style="0" hidden="1" customWidth="1"/>
    <col min="11" max="11" width="0" style="0" hidden="1" customWidth="1"/>
  </cols>
  <sheetData>
    <row r="1" spans="1:7" ht="12.75">
      <c r="A1" s="26" t="s">
        <v>24</v>
      </c>
      <c r="B1" s="27"/>
      <c r="C1" s="27"/>
      <c r="D1" s="27"/>
      <c r="E1" s="27"/>
      <c r="F1" s="27"/>
      <c r="G1" s="27"/>
    </row>
    <row r="2" spans="1:9" ht="12.75">
      <c r="A2" s="17" t="s">
        <v>23</v>
      </c>
      <c r="B2" s="18"/>
      <c r="C2" s="18"/>
      <c r="D2" s="18"/>
      <c r="E2" s="18"/>
      <c r="F2" s="18"/>
      <c r="G2" s="18"/>
      <c r="H2" s="18"/>
      <c r="I2" s="18"/>
    </row>
    <row r="3" spans="1:9" ht="38.25">
      <c r="A3" s="1"/>
      <c r="B3" s="13" t="s">
        <v>29</v>
      </c>
      <c r="C3" s="13" t="s">
        <v>31</v>
      </c>
      <c r="D3" s="9" t="s">
        <v>6</v>
      </c>
      <c r="E3" s="9"/>
      <c r="F3" s="13" t="s">
        <v>32</v>
      </c>
      <c r="G3" s="14" t="s">
        <v>27</v>
      </c>
      <c r="H3" s="15"/>
      <c r="I3" s="15"/>
    </row>
    <row r="4" spans="1:9" ht="9.75" customHeight="1" hidden="1">
      <c r="A4" s="1"/>
      <c r="B4" s="1"/>
      <c r="C4" s="1"/>
      <c r="D4" s="1"/>
      <c r="E4" s="1"/>
      <c r="F4" s="1"/>
      <c r="G4" s="3"/>
      <c r="H4" s="3"/>
      <c r="I4" s="3"/>
    </row>
    <row r="5" spans="1:9" ht="12.75" hidden="1">
      <c r="A5" s="1"/>
      <c r="B5" s="1"/>
      <c r="C5" s="1"/>
      <c r="D5" s="1"/>
      <c r="E5" s="1"/>
      <c r="F5" s="1"/>
      <c r="G5" s="1"/>
      <c r="H5" s="1"/>
      <c r="I5" s="1"/>
    </row>
    <row r="6" spans="1:9" ht="27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9" t="s">
        <v>18</v>
      </c>
      <c r="B7" s="9">
        <v>22082.25</v>
      </c>
      <c r="C7" s="10">
        <v>19645.15</v>
      </c>
      <c r="D7" s="11">
        <f aca="true" t="shared" si="0" ref="D7:D18">B7</f>
        <v>22082.25</v>
      </c>
      <c r="E7" s="10"/>
      <c r="F7" s="11">
        <f aca="true" t="shared" si="1" ref="F7:F18">SUM(D7:E7)</f>
        <v>22082.25</v>
      </c>
      <c r="G7" s="11">
        <f aca="true" t="shared" si="2" ref="G7:G18">C7-F7</f>
        <v>-2437.0999999999985</v>
      </c>
      <c r="H7" s="1"/>
      <c r="I7" s="1"/>
    </row>
    <row r="8" spans="1:9" ht="12.75">
      <c r="A8" s="19" t="s">
        <v>19</v>
      </c>
      <c r="B8" s="9">
        <v>22082.25</v>
      </c>
      <c r="C8" s="9">
        <v>16282.68</v>
      </c>
      <c r="D8" s="11">
        <f t="shared" si="0"/>
        <v>22082.25</v>
      </c>
      <c r="E8" s="9"/>
      <c r="F8" s="11">
        <f t="shared" si="1"/>
        <v>22082.25</v>
      </c>
      <c r="G8" s="11">
        <f t="shared" si="2"/>
        <v>-5799.57</v>
      </c>
      <c r="H8" s="1"/>
      <c r="I8" s="1"/>
    </row>
    <row r="9" spans="1:9" ht="12.75">
      <c r="A9" s="19" t="s">
        <v>20</v>
      </c>
      <c r="B9" s="9">
        <v>22082.25</v>
      </c>
      <c r="C9" s="9">
        <v>21231.44</v>
      </c>
      <c r="D9" s="11">
        <f t="shared" si="0"/>
        <v>22082.25</v>
      </c>
      <c r="E9" s="9"/>
      <c r="F9" s="11">
        <f t="shared" si="1"/>
        <v>22082.25</v>
      </c>
      <c r="G9" s="11">
        <f t="shared" si="2"/>
        <v>-850.8100000000013</v>
      </c>
      <c r="H9" s="1"/>
      <c r="I9" s="1"/>
    </row>
    <row r="10" spans="1:9" ht="12.75">
      <c r="A10" s="19" t="s">
        <v>1</v>
      </c>
      <c r="B10" s="9">
        <v>22082.25</v>
      </c>
      <c r="C10" s="9">
        <v>21036.78</v>
      </c>
      <c r="D10" s="11">
        <f t="shared" si="0"/>
        <v>22082.25</v>
      </c>
      <c r="E10" s="9"/>
      <c r="F10" s="11">
        <f t="shared" si="1"/>
        <v>22082.25</v>
      </c>
      <c r="G10" s="11">
        <f t="shared" si="2"/>
        <v>-1045.4700000000012</v>
      </c>
      <c r="H10" s="1"/>
      <c r="I10" s="1"/>
    </row>
    <row r="11" spans="1:9" ht="12.75">
      <c r="A11" s="19" t="s">
        <v>3</v>
      </c>
      <c r="B11" s="9">
        <v>22082.25</v>
      </c>
      <c r="C11" s="9">
        <v>28749.09</v>
      </c>
      <c r="D11" s="11">
        <f t="shared" si="0"/>
        <v>22082.25</v>
      </c>
      <c r="E11" s="9"/>
      <c r="F11" s="11">
        <f t="shared" si="1"/>
        <v>22082.25</v>
      </c>
      <c r="G11" s="11">
        <f t="shared" si="2"/>
        <v>6666.84</v>
      </c>
      <c r="H11" s="1"/>
      <c r="I11" s="1"/>
    </row>
    <row r="12" spans="1:9" ht="12.75">
      <c r="A12" s="19" t="s">
        <v>4</v>
      </c>
      <c r="B12" s="9">
        <v>22082.25</v>
      </c>
      <c r="C12" s="9">
        <v>18628.64</v>
      </c>
      <c r="D12" s="11">
        <f t="shared" si="0"/>
        <v>22082.25</v>
      </c>
      <c r="E12" s="9"/>
      <c r="F12" s="11">
        <f t="shared" si="1"/>
        <v>22082.25</v>
      </c>
      <c r="G12" s="11">
        <f t="shared" si="2"/>
        <v>-3453.6100000000006</v>
      </c>
      <c r="H12" s="1"/>
      <c r="I12" s="1"/>
    </row>
    <row r="13" spans="1:9" ht="12.75">
      <c r="A13" s="19" t="s">
        <v>11</v>
      </c>
      <c r="B13" s="9">
        <v>22082.25</v>
      </c>
      <c r="C13" s="9">
        <v>21233.59</v>
      </c>
      <c r="D13" s="11">
        <f t="shared" si="0"/>
        <v>22082.25</v>
      </c>
      <c r="E13" s="9"/>
      <c r="F13" s="11">
        <f t="shared" si="1"/>
        <v>22082.25</v>
      </c>
      <c r="G13" s="11">
        <f t="shared" si="2"/>
        <v>-848.6599999999999</v>
      </c>
      <c r="H13" s="1"/>
      <c r="I13" s="1"/>
    </row>
    <row r="14" spans="1:9" ht="12.75">
      <c r="A14" s="19" t="s">
        <v>12</v>
      </c>
      <c r="B14" s="9">
        <v>22082.25</v>
      </c>
      <c r="C14" s="9">
        <v>31922.87</v>
      </c>
      <c r="D14" s="11">
        <f t="shared" si="0"/>
        <v>22082.25</v>
      </c>
      <c r="E14" s="9"/>
      <c r="F14" s="11">
        <f t="shared" si="1"/>
        <v>22082.25</v>
      </c>
      <c r="G14" s="11">
        <f t="shared" si="2"/>
        <v>9840.619999999999</v>
      </c>
      <c r="H14" s="1"/>
      <c r="I14" s="1"/>
    </row>
    <row r="15" spans="1:11" ht="12.75">
      <c r="A15" s="19" t="s">
        <v>13</v>
      </c>
      <c r="B15" s="9">
        <v>22082.25</v>
      </c>
      <c r="C15" s="9">
        <v>16909.11</v>
      </c>
      <c r="D15" s="11">
        <f t="shared" si="0"/>
        <v>22082.25</v>
      </c>
      <c r="E15" s="12"/>
      <c r="F15" s="11">
        <f t="shared" si="1"/>
        <v>22082.25</v>
      </c>
      <c r="G15" s="11">
        <f t="shared" si="2"/>
        <v>-5173.139999999999</v>
      </c>
      <c r="H15" s="4"/>
      <c r="I15" s="4"/>
      <c r="K15">
        <f>5624.45*0.9864</f>
        <v>5547.95748</v>
      </c>
    </row>
    <row r="16" spans="1:9" ht="12.75">
      <c r="A16" s="19" t="s">
        <v>14</v>
      </c>
      <c r="B16" s="9">
        <v>22082.25</v>
      </c>
      <c r="C16" s="9">
        <v>29759.74</v>
      </c>
      <c r="D16" s="11">
        <f t="shared" si="0"/>
        <v>22082.25</v>
      </c>
      <c r="E16" s="12"/>
      <c r="F16" s="11">
        <f t="shared" si="1"/>
        <v>22082.25</v>
      </c>
      <c r="G16" s="11">
        <f t="shared" si="2"/>
        <v>7677.490000000002</v>
      </c>
      <c r="H16" s="4"/>
      <c r="I16" s="4"/>
    </row>
    <row r="17" spans="1:9" ht="12.75">
      <c r="A17" s="19" t="s">
        <v>16</v>
      </c>
      <c r="B17" s="9">
        <v>22082.25</v>
      </c>
      <c r="C17" s="9">
        <v>18052.49</v>
      </c>
      <c r="D17" s="11">
        <f t="shared" si="0"/>
        <v>22082.25</v>
      </c>
      <c r="E17" s="12"/>
      <c r="F17" s="11">
        <f t="shared" si="1"/>
        <v>22082.25</v>
      </c>
      <c r="G17" s="11">
        <f t="shared" si="2"/>
        <v>-4029.7599999999984</v>
      </c>
      <c r="H17" s="4"/>
      <c r="I17" s="4"/>
    </row>
    <row r="18" spans="1:9" ht="12.75">
      <c r="A18" s="19" t="s">
        <v>17</v>
      </c>
      <c r="B18" s="12">
        <v>22082.25</v>
      </c>
      <c r="C18" s="9">
        <v>23692.96</v>
      </c>
      <c r="D18" s="10">
        <f t="shared" si="0"/>
        <v>22082.25</v>
      </c>
      <c r="E18" s="12"/>
      <c r="F18" s="11">
        <f t="shared" si="1"/>
        <v>22082.25</v>
      </c>
      <c r="G18" s="11">
        <f t="shared" si="2"/>
        <v>1610.7099999999991</v>
      </c>
      <c r="H18" s="4"/>
      <c r="I18" s="4"/>
    </row>
    <row r="19" spans="1:9" ht="32.25" customHeight="1">
      <c r="A19" s="20" t="s">
        <v>5</v>
      </c>
      <c r="B19" s="23">
        <f aca="true" t="shared" si="3" ref="B19:G19">SUM(B6:B18)</f>
        <v>264987</v>
      </c>
      <c r="C19" s="23">
        <f t="shared" si="3"/>
        <v>267144.54</v>
      </c>
      <c r="D19" s="23">
        <f t="shared" si="3"/>
        <v>264987</v>
      </c>
      <c r="E19" s="24"/>
      <c r="F19" s="24">
        <f t="shared" si="3"/>
        <v>264987</v>
      </c>
      <c r="G19" s="23">
        <f t="shared" si="3"/>
        <v>2157.540000000001</v>
      </c>
      <c r="H19" s="2"/>
      <c r="I19" s="8"/>
    </row>
    <row r="20" spans="1:8" ht="12.75">
      <c r="A20" s="6"/>
      <c r="B20" s="6"/>
      <c r="C20" s="6"/>
      <c r="D20" s="7"/>
      <c r="E20" s="6"/>
      <c r="F20" s="6"/>
      <c r="G20" s="6"/>
      <c r="H20" s="6"/>
    </row>
    <row r="23" ht="12.75">
      <c r="H23" t="s">
        <v>21</v>
      </c>
    </row>
  </sheetData>
  <mergeCells count="2">
    <mergeCell ref="A2:I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9" sqref="A19:E19"/>
    </sheetView>
  </sheetViews>
  <sheetFormatPr defaultColWidth="9.00390625" defaultRowHeight="12.75"/>
  <cols>
    <col min="1" max="1" width="13.00390625" style="0" customWidth="1"/>
    <col min="2" max="2" width="16.125" style="0" customWidth="1"/>
    <col min="3" max="3" width="13.375" style="0" customWidth="1"/>
    <col min="4" max="4" width="9.625" style="0" bestFit="1" customWidth="1"/>
    <col min="5" max="5" width="18.375" style="0" customWidth="1"/>
  </cols>
  <sheetData>
    <row r="1" spans="2:5" ht="12.75">
      <c r="B1" s="5" t="s">
        <v>25</v>
      </c>
      <c r="C1" s="5"/>
      <c r="D1" s="5"/>
      <c r="E1" s="5"/>
    </row>
    <row r="2" spans="2:5" ht="12.75">
      <c r="B2" s="5" t="s">
        <v>15</v>
      </c>
      <c r="C2" s="5"/>
      <c r="D2" s="5"/>
      <c r="E2" s="5"/>
    </row>
    <row r="3" spans="1:5" ht="12.75">
      <c r="A3" s="1"/>
      <c r="B3" s="1" t="s">
        <v>0</v>
      </c>
      <c r="C3" s="1" t="s">
        <v>2</v>
      </c>
      <c r="D3" s="1" t="s">
        <v>9</v>
      </c>
      <c r="E3" s="3" t="s">
        <v>10</v>
      </c>
    </row>
    <row r="4" spans="1:5" ht="12.75" hidden="1">
      <c r="A4" s="1"/>
      <c r="B4" s="1"/>
      <c r="C4" s="1"/>
      <c r="D4" s="1"/>
      <c r="E4" s="3"/>
    </row>
    <row r="5" spans="1:5" ht="23.25" customHeight="1">
      <c r="A5" s="16" t="s">
        <v>33</v>
      </c>
      <c r="B5" s="9">
        <v>27459.6</v>
      </c>
      <c r="C5" s="9"/>
      <c r="D5" s="9"/>
      <c r="E5" s="15"/>
    </row>
    <row r="6" spans="1:5" ht="12.75">
      <c r="A6" s="1" t="s">
        <v>18</v>
      </c>
      <c r="B6" s="9">
        <v>22082.25</v>
      </c>
      <c r="C6" s="9">
        <v>19645.15</v>
      </c>
      <c r="D6" s="10">
        <f aca="true" t="shared" si="0" ref="D6:D15">C6/B5*100</f>
        <v>71.54201080860611</v>
      </c>
      <c r="E6" s="15"/>
    </row>
    <row r="7" spans="1:5" ht="12.75">
      <c r="A7" s="1" t="s">
        <v>19</v>
      </c>
      <c r="B7" s="9">
        <v>22082.25</v>
      </c>
      <c r="C7" s="9">
        <v>16282.68</v>
      </c>
      <c r="D7" s="10">
        <f t="shared" si="0"/>
        <v>73.73650782868594</v>
      </c>
      <c r="E7" s="15"/>
    </row>
    <row r="8" spans="1:5" ht="12.75">
      <c r="A8" s="1" t="s">
        <v>20</v>
      </c>
      <c r="B8" s="9">
        <v>22082.25</v>
      </c>
      <c r="C8" s="9">
        <v>21231.44</v>
      </c>
      <c r="D8" s="10">
        <f t="shared" si="0"/>
        <v>96.14708646084524</v>
      </c>
      <c r="E8" s="15"/>
    </row>
    <row r="9" spans="1:5" ht="12.75">
      <c r="A9" s="1" t="s">
        <v>1</v>
      </c>
      <c r="B9" s="9">
        <v>22082.25</v>
      </c>
      <c r="C9" s="9">
        <v>21036.78</v>
      </c>
      <c r="D9" s="10">
        <f t="shared" si="0"/>
        <v>95.26556397106273</v>
      </c>
      <c r="E9" s="15"/>
    </row>
    <row r="10" spans="1:5" ht="12.75">
      <c r="A10" s="1" t="s">
        <v>3</v>
      </c>
      <c r="B10" s="9">
        <v>22082.25</v>
      </c>
      <c r="C10" s="9">
        <v>28749.09</v>
      </c>
      <c r="D10" s="10">
        <f t="shared" si="0"/>
        <v>130.1909452161804</v>
      </c>
      <c r="E10" s="9"/>
    </row>
    <row r="11" spans="1:5" ht="12.75">
      <c r="A11" s="1" t="s">
        <v>4</v>
      </c>
      <c r="B11" s="9">
        <v>22082.25</v>
      </c>
      <c r="C11" s="11">
        <v>18628.64</v>
      </c>
      <c r="D11" s="10">
        <f t="shared" si="0"/>
        <v>84.3602440874458</v>
      </c>
      <c r="E11" s="9"/>
    </row>
    <row r="12" spans="1:5" ht="12.75">
      <c r="A12" s="1" t="s">
        <v>11</v>
      </c>
      <c r="B12" s="9">
        <v>22082.25</v>
      </c>
      <c r="C12" s="9">
        <v>21233.59</v>
      </c>
      <c r="D12" s="10">
        <f t="shared" si="0"/>
        <v>96.15682278753297</v>
      </c>
      <c r="E12" s="9"/>
    </row>
    <row r="13" spans="1:5" ht="12.75">
      <c r="A13" s="1" t="s">
        <v>12</v>
      </c>
      <c r="B13" s="9">
        <v>22082.25</v>
      </c>
      <c r="C13" s="9">
        <v>31922.87</v>
      </c>
      <c r="D13" s="10">
        <f t="shared" si="0"/>
        <v>144.56348424639697</v>
      </c>
      <c r="E13" s="9"/>
    </row>
    <row r="14" spans="1:5" ht="12.75">
      <c r="A14" s="1" t="s">
        <v>13</v>
      </c>
      <c r="B14" s="9">
        <v>22082.25</v>
      </c>
      <c r="C14" s="9">
        <v>16909.11</v>
      </c>
      <c r="D14" s="10">
        <f t="shared" si="0"/>
        <v>76.57331114356553</v>
      </c>
      <c r="E14" s="9"/>
    </row>
    <row r="15" spans="1:5" ht="12.75">
      <c r="A15" s="1" t="s">
        <v>14</v>
      </c>
      <c r="B15" s="9">
        <v>22082.25</v>
      </c>
      <c r="C15" s="9">
        <v>29759.74</v>
      </c>
      <c r="D15" s="10">
        <f t="shared" si="0"/>
        <v>134.76769803801696</v>
      </c>
      <c r="E15" s="9"/>
    </row>
    <row r="16" spans="1:5" ht="12.75">
      <c r="A16" s="1" t="s">
        <v>16</v>
      </c>
      <c r="B16" s="9">
        <v>22082.25</v>
      </c>
      <c r="C16" s="9">
        <v>18052.49</v>
      </c>
      <c r="D16" s="10">
        <f>C16/B15*100</f>
        <v>81.75113496133774</v>
      </c>
      <c r="E16" s="9"/>
    </row>
    <row r="17" spans="1:5" ht="12.75" hidden="1">
      <c r="A17" s="1"/>
      <c r="B17" s="12"/>
      <c r="C17" s="9"/>
      <c r="D17" s="10">
        <f>C17/B16*100</f>
        <v>0</v>
      </c>
      <c r="E17" s="9"/>
    </row>
    <row r="18" spans="1:5" ht="12.75">
      <c r="A18" s="1" t="s">
        <v>17</v>
      </c>
      <c r="B18" s="12">
        <v>22082.25</v>
      </c>
      <c r="C18" s="9">
        <v>23692.96</v>
      </c>
      <c r="D18" s="10">
        <f>C18/B16*100</f>
        <v>107.29413895776018</v>
      </c>
      <c r="E18" s="9"/>
    </row>
    <row r="19" spans="1:5" ht="39" customHeight="1">
      <c r="A19" s="21" t="s">
        <v>5</v>
      </c>
      <c r="B19" s="22">
        <f>SUM(B6:B18)</f>
        <v>264987</v>
      </c>
      <c r="C19" s="22">
        <f>SUM(C6:C18)</f>
        <v>267144.54</v>
      </c>
      <c r="D19" s="23">
        <f>C19/(B19+B5-B18)*100</f>
        <v>98.80908485160857</v>
      </c>
      <c r="E19" s="22">
        <f>B19-C19</f>
        <v>-2157.539999999979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:I1"/>
    </sheetView>
  </sheetViews>
  <sheetFormatPr defaultColWidth="9.00390625" defaultRowHeight="12.75"/>
  <cols>
    <col min="1" max="1" width="14.125" style="0" customWidth="1"/>
    <col min="2" max="2" width="12.75390625" style="0" customWidth="1"/>
    <col min="3" max="3" width="14.125" style="0" customWidth="1"/>
    <col min="4" max="4" width="10.00390625" style="0" hidden="1" customWidth="1"/>
    <col min="5" max="5" width="14.875" style="0" customWidth="1"/>
    <col min="6" max="6" width="17.00390625" style="0" customWidth="1"/>
    <col min="7" max="7" width="12.00390625" style="0" customWidth="1"/>
    <col min="8" max="8" width="12.875" style="0" hidden="1" customWidth="1"/>
    <col min="9" max="9" width="11.875" style="0" hidden="1" customWidth="1"/>
    <col min="11" max="11" width="0" style="0" hidden="1" customWidth="1"/>
  </cols>
  <sheetData>
    <row r="1" spans="1:9" ht="12.75">
      <c r="A1" s="26" t="s">
        <v>24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17" t="s">
        <v>22</v>
      </c>
      <c r="B2" s="18"/>
      <c r="C2" s="18"/>
      <c r="D2" s="18"/>
      <c r="E2" s="18"/>
      <c r="F2" s="18"/>
      <c r="G2" s="18"/>
      <c r="H2" s="18"/>
      <c r="I2" s="18"/>
    </row>
    <row r="3" spans="1:9" ht="38.25">
      <c r="A3" s="9"/>
      <c r="B3" s="13" t="s">
        <v>29</v>
      </c>
      <c r="C3" s="13" t="s">
        <v>26</v>
      </c>
      <c r="D3" s="9" t="s">
        <v>6</v>
      </c>
      <c r="E3" s="9" t="s">
        <v>8</v>
      </c>
      <c r="F3" s="13" t="s">
        <v>28</v>
      </c>
      <c r="G3" s="14" t="s">
        <v>27</v>
      </c>
      <c r="H3" s="3"/>
      <c r="I3" s="3"/>
    </row>
    <row r="4" spans="1:9" ht="9.75" customHeight="1" hidden="1">
      <c r="A4" s="1"/>
      <c r="B4" s="1"/>
      <c r="C4" s="1"/>
      <c r="D4" s="1" t="s">
        <v>7</v>
      </c>
      <c r="E4" s="1"/>
      <c r="F4" s="1"/>
      <c r="G4" s="3"/>
      <c r="H4" s="3"/>
      <c r="I4" s="3"/>
    </row>
    <row r="5" spans="1:9" ht="12.75" hidden="1">
      <c r="A5" s="1"/>
      <c r="B5" s="1"/>
      <c r="C5" s="1"/>
      <c r="D5" s="1"/>
      <c r="E5" s="1"/>
      <c r="F5" s="1"/>
      <c r="G5" s="1"/>
      <c r="H5" s="1"/>
      <c r="I5" s="1"/>
    </row>
    <row r="6" spans="1:9" ht="38.25">
      <c r="A6" s="25" t="s">
        <v>30</v>
      </c>
      <c r="B6" s="22"/>
      <c r="C6" s="22"/>
      <c r="D6" s="22"/>
      <c r="E6" s="22"/>
      <c r="F6" s="22"/>
      <c r="G6" s="22">
        <v>7388.5</v>
      </c>
      <c r="H6" s="1"/>
      <c r="I6" s="1"/>
    </row>
    <row r="7" spans="1:9" ht="12.75">
      <c r="A7" s="9" t="s">
        <v>18</v>
      </c>
      <c r="B7" s="9">
        <v>5377.66</v>
      </c>
      <c r="C7" s="10">
        <v>428.65</v>
      </c>
      <c r="D7" s="10"/>
      <c r="E7" s="10"/>
      <c r="F7" s="11"/>
      <c r="G7" s="11">
        <f aca="true" t="shared" si="0" ref="G7:G18">C7-F7</f>
        <v>428.65</v>
      </c>
      <c r="H7" s="1"/>
      <c r="I7" s="1"/>
    </row>
    <row r="8" spans="1:9" ht="12.75">
      <c r="A8" s="9" t="s">
        <v>19</v>
      </c>
      <c r="B8" s="9">
        <v>5377.66</v>
      </c>
      <c r="C8" s="9">
        <v>3594.61</v>
      </c>
      <c r="D8" s="10"/>
      <c r="E8" s="9"/>
      <c r="F8" s="11"/>
      <c r="G8" s="11">
        <f t="shared" si="0"/>
        <v>3594.61</v>
      </c>
      <c r="H8" s="1"/>
      <c r="I8" s="1"/>
    </row>
    <row r="9" spans="1:9" ht="12.75">
      <c r="A9" s="9" t="s">
        <v>20</v>
      </c>
      <c r="B9" s="9">
        <v>5377.66</v>
      </c>
      <c r="C9" s="9">
        <v>4627.96</v>
      </c>
      <c r="D9" s="10"/>
      <c r="E9" s="9">
        <f>3693+876.93</f>
        <v>4569.93</v>
      </c>
      <c r="F9" s="11">
        <f aca="true" t="shared" si="1" ref="F7:F18">SUM(D9:E9)</f>
        <v>4569.93</v>
      </c>
      <c r="G9" s="11">
        <f t="shared" si="0"/>
        <v>58.029999999999745</v>
      </c>
      <c r="H9" s="1"/>
      <c r="I9" s="1"/>
    </row>
    <row r="10" spans="1:9" ht="12.75">
      <c r="A10" s="9" t="s">
        <v>1</v>
      </c>
      <c r="B10" s="9">
        <v>5377.66</v>
      </c>
      <c r="C10" s="9">
        <v>4820.61</v>
      </c>
      <c r="D10" s="10"/>
      <c r="E10" s="9">
        <v>8610</v>
      </c>
      <c r="F10" s="11">
        <f t="shared" si="1"/>
        <v>8610</v>
      </c>
      <c r="G10" s="11">
        <f t="shared" si="0"/>
        <v>-3789.3900000000003</v>
      </c>
      <c r="H10" s="1"/>
      <c r="I10" s="1"/>
    </row>
    <row r="11" spans="1:9" ht="12.75">
      <c r="A11" s="9" t="s">
        <v>3</v>
      </c>
      <c r="B11" s="9">
        <v>5377.66</v>
      </c>
      <c r="C11" s="9">
        <v>5413.74</v>
      </c>
      <c r="D11" s="10"/>
      <c r="E11" s="9">
        <v>9100</v>
      </c>
      <c r="F11" s="11">
        <f t="shared" si="1"/>
        <v>9100</v>
      </c>
      <c r="G11" s="11">
        <f t="shared" si="0"/>
        <v>-3686.26</v>
      </c>
      <c r="H11" s="1"/>
      <c r="I11" s="1"/>
    </row>
    <row r="12" spans="1:9" ht="12.75">
      <c r="A12" s="9" t="s">
        <v>4</v>
      </c>
      <c r="B12" s="9">
        <v>5377.66</v>
      </c>
      <c r="C12" s="9">
        <v>4622.32</v>
      </c>
      <c r="D12" s="10"/>
      <c r="E12" s="9">
        <f>3693+2274.28+1716.62</f>
        <v>7683.900000000001</v>
      </c>
      <c r="F12" s="11">
        <f t="shared" si="1"/>
        <v>7683.900000000001</v>
      </c>
      <c r="G12" s="11">
        <f t="shared" si="0"/>
        <v>-3061.580000000001</v>
      </c>
      <c r="H12" s="1"/>
      <c r="I12" s="1"/>
    </row>
    <row r="13" spans="1:9" ht="12.75">
      <c r="A13" s="9" t="s">
        <v>11</v>
      </c>
      <c r="B13" s="9">
        <v>5377.66</v>
      </c>
      <c r="C13" s="9">
        <v>5021.63</v>
      </c>
      <c r="D13" s="10"/>
      <c r="E13" s="9"/>
      <c r="F13" s="11">
        <f t="shared" si="1"/>
        <v>0</v>
      </c>
      <c r="G13" s="11">
        <f t="shared" si="0"/>
        <v>5021.63</v>
      </c>
      <c r="H13" s="1"/>
      <c r="I13" s="1"/>
    </row>
    <row r="14" spans="1:9" ht="12.75">
      <c r="A14" s="9" t="s">
        <v>12</v>
      </c>
      <c r="B14" s="9">
        <v>5377.66</v>
      </c>
      <c r="C14" s="9">
        <v>7671.04</v>
      </c>
      <c r="D14" s="10"/>
      <c r="E14" s="9">
        <v>2963.75</v>
      </c>
      <c r="F14" s="11">
        <f t="shared" si="1"/>
        <v>2963.75</v>
      </c>
      <c r="G14" s="11">
        <f t="shared" si="0"/>
        <v>4707.29</v>
      </c>
      <c r="H14" s="1"/>
      <c r="I14" s="1"/>
    </row>
    <row r="15" spans="1:11" ht="12.75">
      <c r="A15" s="9" t="s">
        <v>13</v>
      </c>
      <c r="B15" s="9">
        <v>5377.66</v>
      </c>
      <c r="C15" s="9">
        <v>4067.31</v>
      </c>
      <c r="D15" s="10"/>
      <c r="E15" s="12">
        <f>3693+2598.93</f>
        <v>6291.93</v>
      </c>
      <c r="F15" s="11">
        <f t="shared" si="1"/>
        <v>6291.93</v>
      </c>
      <c r="G15" s="11">
        <f t="shared" si="0"/>
        <v>-2224.6200000000003</v>
      </c>
      <c r="H15" s="4"/>
      <c r="I15" s="4"/>
      <c r="K15">
        <f>5624.45*0.9864</f>
        <v>5547.95748</v>
      </c>
    </row>
    <row r="16" spans="1:9" ht="12.75">
      <c r="A16" s="9" t="s">
        <v>14</v>
      </c>
      <c r="B16" s="9">
        <v>5377.66</v>
      </c>
      <c r="C16" s="9">
        <v>6855.3</v>
      </c>
      <c r="D16" s="10"/>
      <c r="E16" s="12"/>
      <c r="F16" s="11"/>
      <c r="G16" s="11">
        <f t="shared" si="0"/>
        <v>6855.3</v>
      </c>
      <c r="H16" s="4"/>
      <c r="I16" s="4"/>
    </row>
    <row r="17" spans="1:9" ht="12.75">
      <c r="A17" s="9" t="s">
        <v>16</v>
      </c>
      <c r="B17" s="9">
        <v>5377.66</v>
      </c>
      <c r="C17" s="9">
        <v>4488.79</v>
      </c>
      <c r="D17" s="10"/>
      <c r="E17" s="12"/>
      <c r="F17" s="11"/>
      <c r="G17" s="11">
        <f t="shared" si="0"/>
        <v>4488.79</v>
      </c>
      <c r="H17" s="4"/>
      <c r="I17" s="4"/>
    </row>
    <row r="18" spans="1:9" ht="12.75">
      <c r="A18" s="9" t="s">
        <v>17</v>
      </c>
      <c r="B18" s="9">
        <v>5377.66</v>
      </c>
      <c r="C18" s="9">
        <v>5769.88</v>
      </c>
      <c r="D18" s="10"/>
      <c r="E18" s="12">
        <f>3693+940.92</f>
        <v>4633.92</v>
      </c>
      <c r="F18" s="11">
        <f t="shared" si="1"/>
        <v>4633.92</v>
      </c>
      <c r="G18" s="11">
        <f t="shared" si="0"/>
        <v>1135.96</v>
      </c>
      <c r="H18" s="4"/>
      <c r="I18" s="4"/>
    </row>
    <row r="19" spans="1:9" ht="39" customHeight="1">
      <c r="A19" s="22" t="s">
        <v>5</v>
      </c>
      <c r="B19" s="23">
        <f aca="true" t="shared" si="2" ref="B19:G19">SUM(B6:B18)</f>
        <v>64531.92000000001</v>
      </c>
      <c r="C19" s="23">
        <f t="shared" si="2"/>
        <v>57381.84</v>
      </c>
      <c r="D19" s="23">
        <f t="shared" si="2"/>
        <v>0</v>
      </c>
      <c r="E19" s="24">
        <f t="shared" si="2"/>
        <v>43853.43</v>
      </c>
      <c r="F19" s="24">
        <f t="shared" si="2"/>
        <v>43853.43</v>
      </c>
      <c r="G19" s="23">
        <f t="shared" si="2"/>
        <v>20916.91</v>
      </c>
      <c r="H19" s="2"/>
      <c r="I19" s="8"/>
    </row>
    <row r="20" spans="1:8" ht="12.75">
      <c r="A20" s="6"/>
      <c r="B20" s="6"/>
      <c r="C20" s="6"/>
      <c r="D20" s="7"/>
      <c r="E20" s="6"/>
      <c r="F20" s="6"/>
      <c r="G20" s="6"/>
      <c r="H20" s="6"/>
    </row>
    <row r="23" ht="12.75">
      <c r="H23" t="s">
        <v>21</v>
      </c>
    </row>
  </sheetData>
  <mergeCells count="2">
    <mergeCell ref="A2:I2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2011-07-25T10:21:10Z</cp:lastPrinted>
  <dcterms:created xsi:type="dcterms:W3CDTF">2005-08-01T12:04:50Z</dcterms:created>
  <dcterms:modified xsi:type="dcterms:W3CDTF">2012-03-06T09:44:53Z</dcterms:modified>
  <cp:category/>
  <cp:version/>
  <cp:contentType/>
  <cp:contentStatus/>
</cp:coreProperties>
</file>