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отчёт о состоянии лицевого счёт" sheetId="1" r:id="rId1"/>
    <sheet name="содерж. и поступ. содерж." sheetId="2" r:id="rId2"/>
    <sheet name="содерж." sheetId="3" r:id="rId3"/>
    <sheet name="тек.рем." sheetId="4" r:id="rId4"/>
    <sheet name=" выполн. раб. по тек. рем." sheetId="5" r:id="rId5"/>
    <sheet name="коммун. усл." sheetId="6" r:id="rId6"/>
  </sheets>
  <definedNames/>
  <calcPr fullCalcOnLoad="1"/>
</workbook>
</file>

<file path=xl/sharedStrings.xml><?xml version="1.0" encoding="utf-8"?>
<sst xmlns="http://schemas.openxmlformats.org/spreadsheetml/2006/main" count="115" uniqueCount="72">
  <si>
    <t>нач. насел.</t>
  </si>
  <si>
    <t>апрель</t>
  </si>
  <si>
    <t>поступило</t>
  </si>
  <si>
    <t>май</t>
  </si>
  <si>
    <t>июнь</t>
  </si>
  <si>
    <t>итого</t>
  </si>
  <si>
    <t>содерж.</t>
  </si>
  <si>
    <t>тек. рем.</t>
  </si>
  <si>
    <t>итого расх.</t>
  </si>
  <si>
    <t>начисл.</t>
  </si>
  <si>
    <t>% собир.</t>
  </si>
  <si>
    <t>неоплачено насел.</t>
  </si>
  <si>
    <t>июль</t>
  </si>
  <si>
    <t>август</t>
  </si>
  <si>
    <t>сентябрь</t>
  </si>
  <si>
    <t>октябрь</t>
  </si>
  <si>
    <t>Сведения о начислении и поступлении средств населения</t>
  </si>
  <si>
    <t>ноябрь</t>
  </si>
  <si>
    <t>декабрь</t>
  </si>
  <si>
    <t>январь</t>
  </si>
  <si>
    <t>февраль</t>
  </si>
  <si>
    <t>март</t>
  </si>
  <si>
    <t>информация о состоянии лицевого счета,содержание</t>
  </si>
  <si>
    <t>итого расх.по содерж.</t>
  </si>
  <si>
    <t>остаток средств</t>
  </si>
  <si>
    <t>информация о состоянии лицевого счета,текущий ремонт</t>
  </si>
  <si>
    <t>ост. на начало года</t>
  </si>
  <si>
    <t>Инициативная д. 18,2012 г.</t>
  </si>
  <si>
    <t>информация о начислении и поступлении платежей по коммунальным услугам</t>
  </si>
  <si>
    <t>Наименование услуг</t>
  </si>
  <si>
    <t>начислено</t>
  </si>
  <si>
    <t>оплачено</t>
  </si>
  <si>
    <t>холодное водоснабжение</t>
  </si>
  <si>
    <t>горячее водоснабжение</t>
  </si>
  <si>
    <t>канализация</t>
  </si>
  <si>
    <t>общий свет</t>
  </si>
  <si>
    <t xml:space="preserve">отопление </t>
  </si>
  <si>
    <t>электроэнергия</t>
  </si>
  <si>
    <t xml:space="preserve">                       Инициативная д. 18, 2012 г</t>
  </si>
  <si>
    <t>наименование услуг</t>
  </si>
  <si>
    <t>остаток на начало года</t>
  </si>
  <si>
    <t>расходы</t>
  </si>
  <si>
    <t>остаток на конец года</t>
  </si>
  <si>
    <t>текущий ремонт общедомового имущества</t>
  </si>
  <si>
    <t>капитальный ремонт общедомового имущества</t>
  </si>
  <si>
    <t>коммунальные услуги</t>
  </si>
  <si>
    <t>вознагражд. старш. по дому</t>
  </si>
  <si>
    <t>тариф по услуге содержание на 01.01.2013-    11,20</t>
  </si>
  <si>
    <t xml:space="preserve">тариф по кап. ремонту на 01.012013-  </t>
  </si>
  <si>
    <t xml:space="preserve"> Отчёт о состоянии лицевого счёта,2012 г.</t>
  </si>
  <si>
    <t>площадь дома-  1875,9 м2</t>
  </si>
  <si>
    <t>Благоустройство и обеспечение сан. состояния жилого здания и придомовой территории</t>
  </si>
  <si>
    <t>Техническое обслуживание внутридомового  оборудования</t>
  </si>
  <si>
    <t>Содержание аварийно-диспетчерской  службы</t>
  </si>
  <si>
    <t>вывозТБО</t>
  </si>
  <si>
    <t>Прочие услуги налог(экология),утилизация люминисцентных ламп</t>
  </si>
  <si>
    <t>налог в связи с применением УСН</t>
  </si>
  <si>
    <t>Комиссионный сбор (расчётно-кассовое обслуживание)</t>
  </si>
  <si>
    <t>расходы по управлению домом</t>
  </si>
  <si>
    <t>содержание общедомового имущества, в т.ч. :</t>
  </si>
  <si>
    <t>ул.Инициативная д.18</t>
  </si>
  <si>
    <t>2012 г</t>
  </si>
  <si>
    <t>выполненные работы</t>
  </si>
  <si>
    <t>сумма</t>
  </si>
  <si>
    <t>текущий ремонт кровли</t>
  </si>
  <si>
    <t>итого июнь</t>
  </si>
  <si>
    <t>ревизия распред. узла,промывка и опрессовка системы центрального отопления</t>
  </si>
  <si>
    <t>итого июль</t>
  </si>
  <si>
    <t>ремонт системы отопления</t>
  </si>
  <si>
    <t>итого сентябрь</t>
  </si>
  <si>
    <t xml:space="preserve">Информация о выполненных работах по текущему ремонту </t>
  </si>
  <si>
    <t xml:space="preserve">тариф по текущему ремонту на 01.01.2013-  4,00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</si>
</sst>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/>
    </xf>
    <xf numFmtId="1" fontId="0" fillId="0" borderId="1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43" fontId="0" fillId="0" borderId="1" xfId="20" applyBorder="1" applyAlignment="1">
      <alignment horizontal="center"/>
    </xf>
    <xf numFmtId="0" fontId="0" fillId="0" borderId="1" xfId="0" applyBorder="1" applyAlignment="1">
      <alignment horizontal="center"/>
    </xf>
    <xf numFmtId="43" fontId="0" fillId="0" borderId="1" xfId="20" applyBorder="1" applyAlignment="1">
      <alignment horizontal="center"/>
    </xf>
    <xf numFmtId="0" fontId="0" fillId="0" borderId="1" xfId="0" applyFill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3" fontId="0" fillId="0" borderId="1" xfId="2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/>
    </xf>
    <xf numFmtId="166" fontId="0" fillId="2" borderId="1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9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3" borderId="0" xfId="0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/>
    </xf>
    <xf numFmtId="0" fontId="2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B13" sqref="B13"/>
    </sheetView>
  </sheetViews>
  <sheetFormatPr defaultColWidth="9.00390625" defaultRowHeight="12.75"/>
  <cols>
    <col min="1" max="1" width="26.00390625" style="0" customWidth="1"/>
    <col min="2" max="2" width="12.75390625" style="0" customWidth="1"/>
    <col min="3" max="3" width="13.375" style="0" customWidth="1"/>
    <col min="4" max="4" width="12.25390625" style="0" customWidth="1"/>
    <col min="5" max="5" width="12.625" style="0" customWidth="1"/>
    <col min="6" max="6" width="16.625" style="0" customWidth="1"/>
    <col min="8" max="8" width="9.625" style="0" bestFit="1" customWidth="1"/>
  </cols>
  <sheetData>
    <row r="1" spans="1:6" ht="12.75">
      <c r="A1" s="65" t="s">
        <v>27</v>
      </c>
      <c r="B1" s="66"/>
      <c r="C1" s="66"/>
      <c r="D1" s="66"/>
      <c r="E1" s="66"/>
      <c r="F1" s="66"/>
    </row>
    <row r="2" spans="1:6" ht="12.75">
      <c r="A2" s="64" t="s">
        <v>49</v>
      </c>
      <c r="B2" s="64"/>
      <c r="C2" s="64"/>
      <c r="D2" s="64"/>
      <c r="E2" s="64"/>
      <c r="F2" s="64"/>
    </row>
    <row r="3" spans="1:9" ht="12.75">
      <c r="A3" s="67" t="s">
        <v>50</v>
      </c>
      <c r="B3" s="67"/>
      <c r="C3" s="67"/>
      <c r="D3" s="67"/>
      <c r="E3" s="67"/>
      <c r="F3" s="67"/>
      <c r="G3" s="67"/>
      <c r="H3" s="67"/>
      <c r="I3" s="67"/>
    </row>
    <row r="4" spans="1:9" ht="12.75">
      <c r="A4" s="68" t="s">
        <v>47</v>
      </c>
      <c r="B4" s="68"/>
      <c r="C4" s="68"/>
      <c r="D4" s="68"/>
      <c r="E4" s="68"/>
      <c r="F4" s="68"/>
      <c r="G4" s="68"/>
      <c r="H4" s="68"/>
      <c r="I4" s="68"/>
    </row>
    <row r="5" spans="1:9" ht="12.75">
      <c r="A5" s="62" t="s">
        <v>71</v>
      </c>
      <c r="B5" s="62"/>
      <c r="C5" s="62"/>
      <c r="D5" s="62"/>
      <c r="E5" s="62"/>
      <c r="F5" s="62"/>
      <c r="G5" s="62"/>
      <c r="H5" s="62"/>
      <c r="I5" s="62"/>
    </row>
    <row r="6" spans="1:9" ht="12.75">
      <c r="A6" s="63" t="s">
        <v>48</v>
      </c>
      <c r="B6" s="63"/>
      <c r="C6" s="63"/>
      <c r="D6" s="63"/>
      <c r="E6" s="63"/>
      <c r="F6" s="63"/>
      <c r="G6" s="63"/>
      <c r="H6" s="63"/>
      <c r="I6" s="63"/>
    </row>
    <row r="7" spans="1:6" ht="12.75" hidden="1">
      <c r="A7" s="1"/>
      <c r="B7" s="1"/>
      <c r="C7" s="1"/>
      <c r="D7" s="1"/>
      <c r="E7" s="1"/>
      <c r="F7" s="1"/>
    </row>
    <row r="8" spans="1:6" ht="12.75" hidden="1">
      <c r="A8" s="1"/>
      <c r="B8" s="1"/>
      <c r="C8" s="1"/>
      <c r="D8" s="1"/>
      <c r="E8" s="1"/>
      <c r="F8" s="1"/>
    </row>
    <row r="9" spans="1:6" ht="12.75" hidden="1">
      <c r="A9" s="1"/>
      <c r="B9" s="1"/>
      <c r="C9" s="1"/>
      <c r="D9" s="1"/>
      <c r="E9" s="1"/>
      <c r="F9" s="1"/>
    </row>
    <row r="10" spans="1:6" ht="12.75" hidden="1">
      <c r="A10" s="1"/>
      <c r="B10" s="1"/>
      <c r="C10" s="1"/>
      <c r="D10" s="1"/>
      <c r="E10" s="1"/>
      <c r="F10" s="1"/>
    </row>
    <row r="11" spans="1:6" ht="38.25" customHeight="1">
      <c r="A11" s="35" t="s">
        <v>39</v>
      </c>
      <c r="B11" s="34" t="s">
        <v>40</v>
      </c>
      <c r="C11" s="35" t="s">
        <v>30</v>
      </c>
      <c r="D11" s="35" t="s">
        <v>2</v>
      </c>
      <c r="E11" s="35" t="s">
        <v>41</v>
      </c>
      <c r="F11" s="34" t="s">
        <v>42</v>
      </c>
    </row>
    <row r="12" spans="1:6" ht="38.25" customHeight="1">
      <c r="A12" s="47" t="s">
        <v>59</v>
      </c>
      <c r="B12" s="48">
        <v>984.13</v>
      </c>
      <c r="C12" s="49">
        <v>228577.86</v>
      </c>
      <c r="D12" s="49">
        <v>224076.14</v>
      </c>
      <c r="E12" s="49">
        <v>228577.86</v>
      </c>
      <c r="F12" s="49">
        <f>B12+D12-E12</f>
        <v>-3517.5899999999674</v>
      </c>
    </row>
    <row r="13" spans="1:6" ht="49.5" customHeight="1">
      <c r="A13" s="27" t="s">
        <v>51</v>
      </c>
      <c r="B13" s="25"/>
      <c r="C13" s="13"/>
      <c r="D13" s="13"/>
      <c r="E13" s="13">
        <v>59213.46</v>
      </c>
      <c r="F13" s="13"/>
    </row>
    <row r="14" spans="1:6" ht="42.75" customHeight="1">
      <c r="A14" s="27" t="s">
        <v>52</v>
      </c>
      <c r="B14" s="25"/>
      <c r="C14" s="13"/>
      <c r="D14" s="13"/>
      <c r="E14" s="13">
        <v>43164.46</v>
      </c>
      <c r="F14" s="13"/>
    </row>
    <row r="15" spans="1:6" ht="36" customHeight="1">
      <c r="A15" s="27" t="s">
        <v>53</v>
      </c>
      <c r="B15" s="25"/>
      <c r="C15" s="13"/>
      <c r="D15" s="13"/>
      <c r="E15" s="13">
        <v>10711.39</v>
      </c>
      <c r="F15" s="13"/>
    </row>
    <row r="16" spans="1:6" ht="27.75" customHeight="1">
      <c r="A16" s="27" t="s">
        <v>54</v>
      </c>
      <c r="B16" s="25"/>
      <c r="C16" s="13"/>
      <c r="D16" s="13"/>
      <c r="E16" s="13">
        <v>29956.67</v>
      </c>
      <c r="F16" s="13"/>
    </row>
    <row r="17" spans="1:6" ht="43.5" customHeight="1">
      <c r="A17" s="27" t="s">
        <v>55</v>
      </c>
      <c r="B17" s="25"/>
      <c r="C17" s="13"/>
      <c r="D17" s="13"/>
      <c r="E17" s="13">
        <v>281.39</v>
      </c>
      <c r="F17" s="13"/>
    </row>
    <row r="18" spans="1:6" ht="26.25" customHeight="1">
      <c r="A18" s="27" t="s">
        <v>56</v>
      </c>
      <c r="B18" s="25"/>
      <c r="C18" s="13"/>
      <c r="D18" s="13"/>
      <c r="E18" s="13">
        <v>12399.7</v>
      </c>
      <c r="F18" s="13"/>
    </row>
    <row r="19" spans="1:6" ht="38.25" customHeight="1">
      <c r="A19" s="27" t="s">
        <v>57</v>
      </c>
      <c r="B19" s="25"/>
      <c r="C19" s="13"/>
      <c r="D19" s="13"/>
      <c r="E19" s="13">
        <v>34028.07</v>
      </c>
      <c r="F19" s="13"/>
    </row>
    <row r="20" spans="1:8" ht="23.25" customHeight="1">
      <c r="A20" s="27" t="s">
        <v>58</v>
      </c>
      <c r="B20" s="25"/>
      <c r="C20" s="13"/>
      <c r="D20" s="13"/>
      <c r="E20" s="13">
        <v>38822.72</v>
      </c>
      <c r="F20" s="13"/>
      <c r="H20" s="61"/>
    </row>
    <row r="21" spans="1:6" ht="23.25" customHeight="1">
      <c r="A21" s="47" t="s">
        <v>43</v>
      </c>
      <c r="B21" s="48">
        <v>33572</v>
      </c>
      <c r="C21" s="49">
        <v>71471</v>
      </c>
      <c r="D21" s="49">
        <v>67961</v>
      </c>
      <c r="E21" s="49">
        <v>72243</v>
      </c>
      <c r="F21" s="49">
        <f>B21+D21-E21</f>
        <v>29290</v>
      </c>
    </row>
    <row r="22" spans="1:6" ht="31.5" customHeight="1">
      <c r="A22" s="47" t="s">
        <v>44</v>
      </c>
      <c r="B22" s="48"/>
      <c r="C22" s="49"/>
      <c r="D22" s="49"/>
      <c r="E22" s="49"/>
      <c r="F22" s="49"/>
    </row>
    <row r="23" spans="1:6" ht="27.75" customHeight="1">
      <c r="A23" s="50" t="s">
        <v>45</v>
      </c>
      <c r="B23" s="49"/>
      <c r="C23" s="49">
        <v>1076722.43</v>
      </c>
      <c r="D23" s="49">
        <v>1065333.83</v>
      </c>
      <c r="E23" s="49"/>
      <c r="F23" s="49"/>
    </row>
    <row r="24" spans="1:6" ht="28.5" customHeight="1" thickBot="1">
      <c r="A24" s="47" t="s">
        <v>46</v>
      </c>
      <c r="B24" s="49"/>
      <c r="C24" s="49">
        <v>4502.04</v>
      </c>
      <c r="D24" s="49">
        <v>3752.01</v>
      </c>
      <c r="E24" s="49">
        <v>4495.48</v>
      </c>
      <c r="F24" s="49">
        <f>D24-E24</f>
        <v>-743.4699999999993</v>
      </c>
    </row>
    <row r="25" spans="1:6" ht="13.5" hidden="1" thickBot="1">
      <c r="A25" s="50"/>
      <c r="B25" s="49"/>
      <c r="C25" s="49"/>
      <c r="D25" s="49"/>
      <c r="E25" s="49"/>
      <c r="F25" s="49"/>
    </row>
    <row r="26" spans="1:6" ht="13.5" hidden="1" thickBot="1">
      <c r="A26" s="50"/>
      <c r="B26" s="49"/>
      <c r="C26" s="49"/>
      <c r="D26" s="49"/>
      <c r="E26" s="49"/>
      <c r="F26" s="49"/>
    </row>
    <row r="27" spans="1:6" ht="13.5" hidden="1" thickBot="1">
      <c r="A27" s="50"/>
      <c r="B27" s="49"/>
      <c r="C27" s="49"/>
      <c r="D27" s="49"/>
      <c r="E27" s="49"/>
      <c r="F27" s="49"/>
    </row>
    <row r="28" spans="1:6" ht="13.5" hidden="1" thickBot="1">
      <c r="A28" s="50"/>
      <c r="B28" s="51"/>
      <c r="C28" s="52"/>
      <c r="D28" s="49"/>
      <c r="E28" s="49"/>
      <c r="F28" s="49"/>
    </row>
    <row r="29" spans="1:6" ht="13.5" hidden="1" thickBot="1">
      <c r="A29" s="53"/>
      <c r="B29" s="51"/>
      <c r="C29" s="49"/>
      <c r="D29" s="49"/>
      <c r="E29" s="49"/>
      <c r="F29" s="49"/>
    </row>
    <row r="30" spans="1:6" ht="13.5" hidden="1" thickBot="1">
      <c r="A30" s="53"/>
      <c r="B30" s="51"/>
      <c r="C30" s="49"/>
      <c r="D30" s="49"/>
      <c r="E30" s="49"/>
      <c r="F30" s="49"/>
    </row>
    <row r="31" spans="1:6" ht="13.5" hidden="1" thickBot="1">
      <c r="A31" s="54"/>
      <c r="B31" s="55"/>
      <c r="C31" s="56"/>
      <c r="D31" s="49"/>
      <c r="E31" s="49"/>
      <c r="F31" s="49"/>
    </row>
    <row r="32" spans="1:6" ht="26.25" customHeight="1" thickBot="1">
      <c r="A32" s="57" t="s">
        <v>5</v>
      </c>
      <c r="B32" s="58">
        <f>B12+B21</f>
        <v>34556.13</v>
      </c>
      <c r="C32" s="59">
        <f>SUM(C9:C31)</f>
        <v>1381273.33</v>
      </c>
      <c r="D32" s="59">
        <f>SUM(D9:D31)</f>
        <v>1361122.9800000002</v>
      </c>
      <c r="E32" s="59">
        <f>E12+E21+E24</f>
        <v>305316.33999999997</v>
      </c>
      <c r="F32" s="60">
        <f>SUM(F12:F31)</f>
        <v>25028.94000000003</v>
      </c>
    </row>
  </sheetData>
  <mergeCells count="6">
    <mergeCell ref="A5:I5"/>
    <mergeCell ref="A6:I6"/>
    <mergeCell ref="A2:F2"/>
    <mergeCell ref="A1:F1"/>
    <mergeCell ref="A3:I3"/>
    <mergeCell ref="A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E23" sqref="E23"/>
    </sheetView>
  </sheetViews>
  <sheetFormatPr defaultColWidth="9.00390625" defaultRowHeight="12.75"/>
  <cols>
    <col min="2" max="2" width="16.125" style="0" customWidth="1"/>
    <col min="3" max="3" width="13.375" style="0" customWidth="1"/>
    <col min="5" max="5" width="19.125" style="0" customWidth="1"/>
  </cols>
  <sheetData>
    <row r="1" spans="2:5" ht="12.75">
      <c r="B1" s="9" t="s">
        <v>27</v>
      </c>
      <c r="C1" s="9"/>
      <c r="D1" s="9"/>
      <c r="E1" s="9"/>
    </row>
    <row r="2" spans="2:5" ht="12.75">
      <c r="B2" s="9" t="s">
        <v>16</v>
      </c>
      <c r="C2" s="9"/>
      <c r="D2" s="9"/>
      <c r="E2" s="9"/>
    </row>
    <row r="3" spans="1:5" ht="12.75">
      <c r="A3" s="13"/>
      <c r="B3" s="13" t="s">
        <v>0</v>
      </c>
      <c r="C3" s="13" t="s">
        <v>2</v>
      </c>
      <c r="D3" s="13" t="s">
        <v>10</v>
      </c>
      <c r="E3" s="15" t="s">
        <v>11</v>
      </c>
    </row>
    <row r="4" spans="1:5" ht="12.75" hidden="1">
      <c r="A4" s="13"/>
      <c r="B4" s="13"/>
      <c r="C4" s="13"/>
      <c r="D4" s="13"/>
      <c r="E4" s="15"/>
    </row>
    <row r="5" spans="1:5" ht="12.75">
      <c r="A5" s="16" t="s">
        <v>18</v>
      </c>
      <c r="B5" s="13">
        <v>18102.14</v>
      </c>
      <c r="C5" s="13"/>
      <c r="D5" s="13"/>
      <c r="E5" s="15"/>
    </row>
    <row r="6" spans="1:5" ht="12.75">
      <c r="A6" s="16" t="s">
        <v>19</v>
      </c>
      <c r="B6" s="14">
        <v>18102.14</v>
      </c>
      <c r="C6" s="18">
        <v>17033.48</v>
      </c>
      <c r="D6" s="17">
        <f aca="true" t="shared" si="0" ref="D6:D17">C6/B5*100</f>
        <v>94.09649908795313</v>
      </c>
      <c r="E6" s="15"/>
    </row>
    <row r="7" spans="1:5" ht="12.75">
      <c r="A7" s="16" t="s">
        <v>20</v>
      </c>
      <c r="B7" s="14">
        <v>18102.14</v>
      </c>
      <c r="C7" s="18">
        <v>18103.6</v>
      </c>
      <c r="D7" s="17">
        <f t="shared" si="0"/>
        <v>100.00806534476034</v>
      </c>
      <c r="E7" s="15"/>
    </row>
    <row r="8" spans="1:5" ht="12.75">
      <c r="A8" s="16" t="s">
        <v>21</v>
      </c>
      <c r="B8" s="14">
        <v>18102.14</v>
      </c>
      <c r="C8" s="18">
        <v>18822.75</v>
      </c>
      <c r="D8" s="17">
        <f t="shared" si="0"/>
        <v>103.98080006010339</v>
      </c>
      <c r="E8" s="15"/>
    </row>
    <row r="9" spans="1:5" ht="12.75">
      <c r="A9" s="16" t="s">
        <v>1</v>
      </c>
      <c r="B9" s="14">
        <v>18102.14</v>
      </c>
      <c r="C9" s="18">
        <v>16509.73</v>
      </c>
      <c r="D9" s="17">
        <f t="shared" si="0"/>
        <v>91.2031947603985</v>
      </c>
      <c r="E9" s="13"/>
    </row>
    <row r="10" spans="1:5" ht="12.75">
      <c r="A10" s="13" t="s">
        <v>3</v>
      </c>
      <c r="B10" s="20">
        <v>18102.14</v>
      </c>
      <c r="C10" s="18">
        <v>18595.34</v>
      </c>
      <c r="D10" s="17">
        <f t="shared" si="0"/>
        <v>102.72453975054883</v>
      </c>
      <c r="E10" s="13"/>
    </row>
    <row r="11" spans="1:5" ht="12.75">
      <c r="A11" s="13" t="s">
        <v>4</v>
      </c>
      <c r="B11" s="20">
        <v>18102.14</v>
      </c>
      <c r="C11" s="18">
        <v>17673.96</v>
      </c>
      <c r="D11" s="17">
        <f t="shared" si="0"/>
        <v>97.63464430172344</v>
      </c>
      <c r="E11" s="13"/>
    </row>
    <row r="12" spans="1:5" ht="12.75">
      <c r="A12" s="13" t="s">
        <v>12</v>
      </c>
      <c r="B12" s="20">
        <v>21009.63</v>
      </c>
      <c r="C12" s="22">
        <v>15970.15</v>
      </c>
      <c r="D12" s="17">
        <f t="shared" si="0"/>
        <v>88.22244220849026</v>
      </c>
      <c r="E12" s="13"/>
    </row>
    <row r="13" spans="1:5" ht="12.75">
      <c r="A13" s="13" t="s">
        <v>13</v>
      </c>
      <c r="B13" s="20">
        <v>18908.68</v>
      </c>
      <c r="C13" s="22">
        <v>24064.33</v>
      </c>
      <c r="D13" s="17">
        <f t="shared" si="0"/>
        <v>114.53952306632719</v>
      </c>
      <c r="E13" s="13"/>
    </row>
    <row r="14" spans="1:5" ht="12.75">
      <c r="A14" s="13" t="s">
        <v>14</v>
      </c>
      <c r="B14" s="20">
        <v>21009.63</v>
      </c>
      <c r="C14" s="22">
        <v>17403.96</v>
      </c>
      <c r="D14" s="17">
        <f t="shared" si="0"/>
        <v>92.04217322414891</v>
      </c>
      <c r="E14" s="13"/>
    </row>
    <row r="15" spans="1:5" ht="12.75">
      <c r="A15" s="13" t="s">
        <v>15</v>
      </c>
      <c r="B15" s="20">
        <v>21009.63</v>
      </c>
      <c r="C15" s="22">
        <v>21350.69</v>
      </c>
      <c r="D15" s="17">
        <f t="shared" si="0"/>
        <v>101.62335081579255</v>
      </c>
      <c r="E15" s="13"/>
    </row>
    <row r="16" spans="1:5" ht="12.75">
      <c r="A16" s="13" t="s">
        <v>17</v>
      </c>
      <c r="B16" s="20">
        <v>17017.82</v>
      </c>
      <c r="C16" s="22">
        <v>20230.91</v>
      </c>
      <c r="D16" s="17">
        <f t="shared" si="0"/>
        <v>96.29350921458398</v>
      </c>
      <c r="E16" s="13"/>
    </row>
    <row r="17" spans="1:5" ht="12.75">
      <c r="A17" s="13" t="s">
        <v>18</v>
      </c>
      <c r="B17" s="13">
        <v>21009.63</v>
      </c>
      <c r="C17" s="13">
        <v>18317.24</v>
      </c>
      <c r="D17" s="17">
        <f t="shared" si="0"/>
        <v>107.63564310822422</v>
      </c>
      <c r="E17" s="13"/>
    </row>
    <row r="18" spans="1:5" ht="12.75">
      <c r="A18" s="28" t="s">
        <v>5</v>
      </c>
      <c r="B18" s="28">
        <f>SUM(B6:B17)</f>
        <v>228577.86000000002</v>
      </c>
      <c r="C18" s="28">
        <f>SUM(C6:C17)</f>
        <v>224076.13999999996</v>
      </c>
      <c r="D18" s="33">
        <f>C18/(B18-B17+B5)*100</f>
        <v>99.29355812196344</v>
      </c>
      <c r="E18" s="28">
        <f>B18-C18</f>
        <v>4501.720000000059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C27" sqref="C27"/>
    </sheetView>
  </sheetViews>
  <sheetFormatPr defaultColWidth="9.00390625" defaultRowHeight="12.75"/>
  <cols>
    <col min="2" max="2" width="11.875" style="0" bestFit="1" customWidth="1"/>
    <col min="3" max="3" width="10.75390625" style="0" customWidth="1"/>
    <col min="4" max="4" width="12.625" style="0" customWidth="1"/>
    <col min="5" max="5" width="9.25390625" style="0" hidden="1" customWidth="1"/>
    <col min="6" max="6" width="13.375" style="0" customWidth="1"/>
    <col min="7" max="7" width="16.25390625" style="0" customWidth="1"/>
    <col min="8" max="8" width="12.875" style="0" hidden="1" customWidth="1"/>
    <col min="9" max="9" width="11.75390625" style="0" hidden="1" customWidth="1"/>
    <col min="11" max="11" width="0" style="0" hidden="1" customWidth="1"/>
  </cols>
  <sheetData>
    <row r="1" spans="1:7" ht="12.75">
      <c r="A1" s="65" t="s">
        <v>27</v>
      </c>
      <c r="B1" s="66"/>
      <c r="C1" s="66"/>
      <c r="D1" s="66"/>
      <c r="E1" s="66"/>
      <c r="F1" s="66"/>
      <c r="G1" s="66"/>
    </row>
    <row r="2" spans="1:9" ht="12.75">
      <c r="A2" s="69" t="s">
        <v>22</v>
      </c>
      <c r="B2" s="70"/>
      <c r="C2" s="70"/>
      <c r="D2" s="70"/>
      <c r="E2" s="70"/>
      <c r="F2" s="70"/>
      <c r="G2" s="70"/>
      <c r="H2" s="70"/>
      <c r="I2" s="70"/>
    </row>
    <row r="3" spans="1:9" ht="25.5">
      <c r="A3" s="13"/>
      <c r="B3" s="13" t="s">
        <v>9</v>
      </c>
      <c r="C3" s="13" t="s">
        <v>2</v>
      </c>
      <c r="D3" s="13" t="s">
        <v>6</v>
      </c>
      <c r="E3" s="13"/>
      <c r="F3" s="25" t="s">
        <v>23</v>
      </c>
      <c r="G3" s="26" t="s">
        <v>24</v>
      </c>
      <c r="H3" s="6"/>
      <c r="I3" s="6"/>
    </row>
    <row r="4" spans="1:9" ht="9.75" customHeight="1" hidden="1" thickBot="1">
      <c r="A4" s="4"/>
      <c r="B4" s="3"/>
      <c r="C4" s="3"/>
      <c r="D4" s="23"/>
      <c r="E4" s="24"/>
      <c r="F4" s="3"/>
      <c r="G4" s="5"/>
      <c r="H4" s="7"/>
      <c r="I4" s="7"/>
    </row>
    <row r="5" ht="12.75" hidden="1">
      <c r="F5" s="2"/>
    </row>
    <row r="6" spans="1:9" ht="12.75" hidden="1">
      <c r="A6" s="1"/>
      <c r="B6" s="1"/>
      <c r="C6" s="1"/>
      <c r="D6" s="1"/>
      <c r="E6" s="1"/>
      <c r="F6" s="1"/>
      <c r="G6" s="13"/>
      <c r="H6" s="1"/>
      <c r="I6" s="1"/>
    </row>
    <row r="7" spans="1:9" ht="38.25">
      <c r="A7" s="27" t="s">
        <v>26</v>
      </c>
      <c r="B7" s="1"/>
      <c r="C7" s="1"/>
      <c r="D7" s="1"/>
      <c r="E7" s="1"/>
      <c r="F7" s="1"/>
      <c r="G7" s="13">
        <v>984.13</v>
      </c>
      <c r="H7" s="1"/>
      <c r="I7" s="1"/>
    </row>
    <row r="8" spans="1:11" ht="12.75">
      <c r="A8" s="13" t="s">
        <v>19</v>
      </c>
      <c r="B8" s="14">
        <v>18102.14</v>
      </c>
      <c r="C8" s="18">
        <v>17033.48</v>
      </c>
      <c r="D8" s="18">
        <f>B8</f>
        <v>18102.14</v>
      </c>
      <c r="E8" s="19"/>
      <c r="F8" s="18">
        <f aca="true" t="shared" si="0" ref="F8:F19">D8+E8</f>
        <v>18102.14</v>
      </c>
      <c r="G8" s="18">
        <f aca="true" t="shared" si="1" ref="G8:G19">C8-F8</f>
        <v>-1068.6599999999999</v>
      </c>
      <c r="H8" s="19"/>
      <c r="I8" s="19"/>
      <c r="K8">
        <f>4.45/6</f>
        <v>0.7416666666666667</v>
      </c>
    </row>
    <row r="9" spans="1:9" ht="12.75">
      <c r="A9" s="13" t="s">
        <v>20</v>
      </c>
      <c r="B9" s="14">
        <v>18102.14</v>
      </c>
      <c r="C9" s="18">
        <v>18103.6</v>
      </c>
      <c r="D9" s="18">
        <f aca="true" t="shared" si="2" ref="D9:D19">B9</f>
        <v>18102.14</v>
      </c>
      <c r="E9" s="19"/>
      <c r="F9" s="18">
        <f t="shared" si="0"/>
        <v>18102.14</v>
      </c>
      <c r="G9" s="18">
        <f t="shared" si="1"/>
        <v>1.4599999999991269</v>
      </c>
      <c r="H9" s="19"/>
      <c r="I9" s="19"/>
    </row>
    <row r="10" spans="1:9" ht="12.75">
      <c r="A10" s="13" t="s">
        <v>21</v>
      </c>
      <c r="B10" s="14">
        <v>18102.14</v>
      </c>
      <c r="C10" s="18">
        <v>18822.75</v>
      </c>
      <c r="D10" s="18">
        <f t="shared" si="2"/>
        <v>18102.14</v>
      </c>
      <c r="E10" s="19"/>
      <c r="F10" s="18">
        <f t="shared" si="0"/>
        <v>18102.14</v>
      </c>
      <c r="G10" s="18">
        <f t="shared" si="1"/>
        <v>720.6100000000006</v>
      </c>
      <c r="H10" s="19"/>
      <c r="I10" s="19"/>
    </row>
    <row r="11" spans="1:9" ht="12.75">
      <c r="A11" s="13" t="s">
        <v>1</v>
      </c>
      <c r="B11" s="14">
        <v>18102.14</v>
      </c>
      <c r="C11" s="18">
        <v>16509.73</v>
      </c>
      <c r="D11" s="18">
        <f t="shared" si="2"/>
        <v>18102.14</v>
      </c>
      <c r="E11" s="19"/>
      <c r="F11" s="18">
        <f t="shared" si="0"/>
        <v>18102.14</v>
      </c>
      <c r="G11" s="18">
        <f t="shared" si="1"/>
        <v>-1592.4099999999999</v>
      </c>
      <c r="H11" s="19"/>
      <c r="I11" s="19"/>
    </row>
    <row r="12" spans="1:9" ht="12.75">
      <c r="A12" s="13" t="s">
        <v>3</v>
      </c>
      <c r="B12" s="20">
        <v>18102.14</v>
      </c>
      <c r="C12" s="18">
        <v>18595.34</v>
      </c>
      <c r="D12" s="18">
        <f t="shared" si="2"/>
        <v>18102.14</v>
      </c>
      <c r="E12" s="19"/>
      <c r="F12" s="18">
        <f t="shared" si="0"/>
        <v>18102.14</v>
      </c>
      <c r="G12" s="18">
        <f t="shared" si="1"/>
        <v>493.2000000000007</v>
      </c>
      <c r="H12" s="19"/>
      <c r="I12" s="19"/>
    </row>
    <row r="13" spans="1:9" ht="12.75">
      <c r="A13" s="13" t="s">
        <v>4</v>
      </c>
      <c r="B13" s="20">
        <v>18102.14</v>
      </c>
      <c r="C13" s="18">
        <v>17673.96</v>
      </c>
      <c r="D13" s="18">
        <f t="shared" si="2"/>
        <v>18102.14</v>
      </c>
      <c r="E13" s="21"/>
      <c r="F13" s="18">
        <f t="shared" si="0"/>
        <v>18102.14</v>
      </c>
      <c r="G13" s="18">
        <f t="shared" si="1"/>
        <v>-428.1800000000003</v>
      </c>
      <c r="H13" s="19"/>
      <c r="I13" s="19"/>
    </row>
    <row r="14" spans="1:9" ht="12.75">
      <c r="A14" s="13" t="s">
        <v>12</v>
      </c>
      <c r="B14" s="20">
        <v>21009.63</v>
      </c>
      <c r="C14" s="22">
        <v>15970.15</v>
      </c>
      <c r="D14" s="18">
        <f t="shared" si="2"/>
        <v>21009.63</v>
      </c>
      <c r="E14" s="21"/>
      <c r="F14" s="18">
        <f t="shared" si="0"/>
        <v>21009.63</v>
      </c>
      <c r="G14" s="18">
        <f t="shared" si="1"/>
        <v>-5039.480000000001</v>
      </c>
      <c r="H14" s="19"/>
      <c r="I14" s="19"/>
    </row>
    <row r="15" spans="1:9" ht="12.75">
      <c r="A15" s="13" t="s">
        <v>13</v>
      </c>
      <c r="B15" s="20">
        <v>18908.68</v>
      </c>
      <c r="C15" s="22">
        <v>24064.33</v>
      </c>
      <c r="D15" s="18">
        <f t="shared" si="2"/>
        <v>18908.68</v>
      </c>
      <c r="E15" s="21"/>
      <c r="F15" s="18">
        <f t="shared" si="0"/>
        <v>18908.68</v>
      </c>
      <c r="G15" s="18">
        <f t="shared" si="1"/>
        <v>5155.6500000000015</v>
      </c>
      <c r="H15" s="19"/>
      <c r="I15" s="19"/>
    </row>
    <row r="16" spans="1:9" ht="12.75">
      <c r="A16" s="13" t="s">
        <v>14</v>
      </c>
      <c r="B16" s="20">
        <v>21009.63</v>
      </c>
      <c r="C16" s="22">
        <v>17403.96</v>
      </c>
      <c r="D16" s="18">
        <f t="shared" si="2"/>
        <v>21009.63</v>
      </c>
      <c r="E16" s="21"/>
      <c r="F16" s="18">
        <f t="shared" si="0"/>
        <v>21009.63</v>
      </c>
      <c r="G16" s="18">
        <f t="shared" si="1"/>
        <v>-3605.670000000002</v>
      </c>
      <c r="H16" s="19"/>
      <c r="I16" s="19"/>
    </row>
    <row r="17" spans="1:9" ht="12.75">
      <c r="A17" s="13" t="s">
        <v>15</v>
      </c>
      <c r="B17" s="20">
        <v>21009.63</v>
      </c>
      <c r="C17" s="22">
        <v>21350.69</v>
      </c>
      <c r="D17" s="18">
        <f t="shared" si="2"/>
        <v>21009.63</v>
      </c>
      <c r="E17" s="21"/>
      <c r="F17" s="18">
        <f t="shared" si="0"/>
        <v>21009.63</v>
      </c>
      <c r="G17" s="18">
        <f t="shared" si="1"/>
        <v>341.0599999999977</v>
      </c>
      <c r="H17" s="19"/>
      <c r="I17" s="19"/>
    </row>
    <row r="18" spans="1:9" ht="12.75">
      <c r="A18" s="13" t="s">
        <v>17</v>
      </c>
      <c r="B18" s="20">
        <v>17017.82</v>
      </c>
      <c r="C18" s="22">
        <v>20230.91</v>
      </c>
      <c r="D18" s="18">
        <f t="shared" si="2"/>
        <v>17017.82</v>
      </c>
      <c r="E18" s="21"/>
      <c r="F18" s="18">
        <f t="shared" si="0"/>
        <v>17017.82</v>
      </c>
      <c r="G18" s="18">
        <f t="shared" si="1"/>
        <v>3213.09</v>
      </c>
      <c r="H18" s="19"/>
      <c r="I18" s="19"/>
    </row>
    <row r="19" spans="1:9" ht="12.75">
      <c r="A19" s="13" t="s">
        <v>18</v>
      </c>
      <c r="B19" s="13">
        <v>21009.63</v>
      </c>
      <c r="C19" s="13">
        <v>18317.24</v>
      </c>
      <c r="D19" s="18">
        <f t="shared" si="2"/>
        <v>21009.63</v>
      </c>
      <c r="E19" s="21"/>
      <c r="F19" s="18">
        <f t="shared" si="0"/>
        <v>21009.63</v>
      </c>
      <c r="G19" s="18">
        <f t="shared" si="1"/>
        <v>-2692.3899999999994</v>
      </c>
      <c r="H19" s="19"/>
      <c r="I19" s="19"/>
    </row>
    <row r="20" spans="1:9" ht="27" customHeight="1">
      <c r="A20" s="28" t="s">
        <v>5</v>
      </c>
      <c r="B20" s="30">
        <f>SUM(B6:B19)</f>
        <v>228577.86000000002</v>
      </c>
      <c r="C20" s="30">
        <f>SUM(C6:C19)</f>
        <v>224076.13999999996</v>
      </c>
      <c r="D20" s="30">
        <f>SUM(D6:D19)</f>
        <v>228577.86000000002</v>
      </c>
      <c r="E20" s="30"/>
      <c r="F20" s="30">
        <f>SUM(F6:F19)</f>
        <v>228577.86000000002</v>
      </c>
      <c r="G20" s="30">
        <f>SUM(G6:G19)</f>
        <v>-3517.590000000003</v>
      </c>
      <c r="H20" s="14"/>
      <c r="I20" s="19"/>
    </row>
    <row r="21" spans="2:9" ht="12.75">
      <c r="B21" s="11"/>
      <c r="C21" s="11"/>
      <c r="D21" s="11"/>
      <c r="E21" s="11"/>
      <c r="F21" s="11"/>
      <c r="G21" s="11"/>
      <c r="H21" s="11"/>
      <c r="I21" s="11"/>
    </row>
    <row r="22" spans="2:9" ht="12.75">
      <c r="B22" s="11"/>
      <c r="C22" s="11"/>
      <c r="D22" s="11"/>
      <c r="E22" s="11"/>
      <c r="F22" s="11"/>
      <c r="G22" s="11"/>
      <c r="H22" s="11"/>
      <c r="I22" s="11"/>
    </row>
    <row r="23" spans="2:9" ht="12.75">
      <c r="B23" s="11"/>
      <c r="C23" s="11"/>
      <c r="D23" s="11"/>
      <c r="E23" s="11"/>
      <c r="F23" s="11"/>
      <c r="G23" s="11"/>
      <c r="H23" s="11"/>
      <c r="I23" s="11"/>
    </row>
    <row r="24" spans="2:9" ht="12.75">
      <c r="B24" s="11"/>
      <c r="C24" s="11"/>
      <c r="D24" s="11"/>
      <c r="E24" s="11"/>
      <c r="F24" s="11"/>
      <c r="G24" s="11"/>
      <c r="H24" s="11"/>
      <c r="I24" s="11"/>
    </row>
  </sheetData>
  <mergeCells count="2">
    <mergeCell ref="A2:I2"/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J26" sqref="J26"/>
    </sheetView>
  </sheetViews>
  <sheetFormatPr defaultColWidth="9.00390625" defaultRowHeight="12.75"/>
  <cols>
    <col min="1" max="1" width="11.00390625" style="0" customWidth="1"/>
    <col min="2" max="2" width="11.875" style="0" bestFit="1" customWidth="1"/>
    <col min="3" max="3" width="14.25390625" style="0" customWidth="1"/>
    <col min="4" max="4" width="10.00390625" style="0" hidden="1" customWidth="1"/>
    <col min="5" max="5" width="13.625" style="0" customWidth="1"/>
    <col min="6" max="7" width="14.75390625" style="0" customWidth="1"/>
    <col min="8" max="8" width="12.875" style="0" hidden="1" customWidth="1"/>
    <col min="9" max="9" width="2.625" style="0" hidden="1" customWidth="1"/>
    <col min="11" max="11" width="0" style="0" hidden="1" customWidth="1"/>
  </cols>
  <sheetData>
    <row r="1" spans="1:7" ht="12.75">
      <c r="A1" s="65" t="s">
        <v>27</v>
      </c>
      <c r="B1" s="66"/>
      <c r="C1" s="66"/>
      <c r="D1" s="66"/>
      <c r="E1" s="66"/>
      <c r="F1" s="66"/>
      <c r="G1" s="66"/>
    </row>
    <row r="2" spans="1:9" ht="12.75">
      <c r="A2" s="69" t="s">
        <v>25</v>
      </c>
      <c r="B2" s="70"/>
      <c r="C2" s="70"/>
      <c r="D2" s="70"/>
      <c r="E2" s="70"/>
      <c r="F2" s="70"/>
      <c r="G2" s="70"/>
      <c r="H2" s="70"/>
      <c r="I2" s="70"/>
    </row>
    <row r="3" spans="1:9" ht="12.75">
      <c r="A3" s="1"/>
      <c r="B3" s="1" t="s">
        <v>9</v>
      </c>
      <c r="C3" s="1" t="s">
        <v>2</v>
      </c>
      <c r="D3" s="1"/>
      <c r="E3" s="1" t="s">
        <v>7</v>
      </c>
      <c r="F3" s="1" t="s">
        <v>8</v>
      </c>
      <c r="G3" s="8" t="s">
        <v>24</v>
      </c>
      <c r="H3" s="6"/>
      <c r="I3" s="6"/>
    </row>
    <row r="4" spans="1:9" ht="9.75" customHeight="1" hidden="1" thickBot="1">
      <c r="A4" s="4"/>
      <c r="B4" s="3"/>
      <c r="C4" s="3"/>
      <c r="D4" s="23"/>
      <c r="E4" s="24"/>
      <c r="F4" s="3"/>
      <c r="G4" s="5"/>
      <c r="H4" s="7"/>
      <c r="I4" s="7"/>
    </row>
    <row r="5" ht="12.75" hidden="1">
      <c r="F5" s="2"/>
    </row>
    <row r="6" spans="1:9" ht="36" customHeight="1">
      <c r="A6" s="31" t="s">
        <v>26</v>
      </c>
      <c r="B6" s="32"/>
      <c r="C6" s="32"/>
      <c r="D6" s="32"/>
      <c r="E6" s="32"/>
      <c r="F6" s="32"/>
      <c r="G6" s="28">
        <v>33572</v>
      </c>
      <c r="H6" s="1"/>
      <c r="I6" s="1"/>
    </row>
    <row r="7" spans="1:11" ht="12.75">
      <c r="A7" s="13" t="s">
        <v>19</v>
      </c>
      <c r="B7" s="12">
        <v>4408.37</v>
      </c>
      <c r="C7" s="18">
        <v>4148.11</v>
      </c>
      <c r="D7" s="19"/>
      <c r="E7" s="19"/>
      <c r="F7" s="19">
        <f>E7</f>
        <v>0</v>
      </c>
      <c r="G7" s="17">
        <f aca="true" t="shared" si="0" ref="G7:G18">C7-F7</f>
        <v>4148.11</v>
      </c>
      <c r="H7" s="10"/>
      <c r="I7" s="10"/>
      <c r="K7">
        <f>4.45/6</f>
        <v>0.7416666666666667</v>
      </c>
    </row>
    <row r="8" spans="1:9" ht="12.75">
      <c r="A8" s="13" t="s">
        <v>20</v>
      </c>
      <c r="B8" s="12">
        <v>4408.37</v>
      </c>
      <c r="C8" s="18">
        <v>4408.72</v>
      </c>
      <c r="D8" s="19"/>
      <c r="E8" s="19"/>
      <c r="F8" s="19">
        <f aca="true" t="shared" si="1" ref="F8:F18">E8</f>
        <v>0</v>
      </c>
      <c r="G8" s="18">
        <f t="shared" si="0"/>
        <v>4408.72</v>
      </c>
      <c r="H8" s="10"/>
      <c r="I8" s="10"/>
    </row>
    <row r="9" spans="1:9" ht="12.75">
      <c r="A9" s="13" t="s">
        <v>21</v>
      </c>
      <c r="B9" s="12">
        <v>4408.37</v>
      </c>
      <c r="C9" s="18">
        <v>4583.86</v>
      </c>
      <c r="D9" s="19"/>
      <c r="E9" s="19"/>
      <c r="F9" s="19">
        <f t="shared" si="1"/>
        <v>0</v>
      </c>
      <c r="G9" s="18">
        <f t="shared" si="0"/>
        <v>4583.86</v>
      </c>
      <c r="H9" s="10"/>
      <c r="I9" s="10"/>
    </row>
    <row r="10" spans="1:9" ht="12.75">
      <c r="A10" s="13" t="s">
        <v>1</v>
      </c>
      <c r="B10" s="12">
        <v>4408.37</v>
      </c>
      <c r="C10" s="18">
        <v>4020.59</v>
      </c>
      <c r="D10" s="19"/>
      <c r="E10" s="19"/>
      <c r="F10" s="19">
        <f t="shared" si="1"/>
        <v>0</v>
      </c>
      <c r="G10" s="18">
        <f t="shared" si="0"/>
        <v>4020.59</v>
      </c>
      <c r="H10" s="10"/>
      <c r="I10" s="10"/>
    </row>
    <row r="11" spans="1:9" ht="12.75">
      <c r="A11" s="13" t="s">
        <v>3</v>
      </c>
      <c r="B11" s="20">
        <v>4408.37</v>
      </c>
      <c r="C11" s="18">
        <v>4528.47</v>
      </c>
      <c r="D11" s="19"/>
      <c r="E11" s="18"/>
      <c r="F11" s="19">
        <f t="shared" si="1"/>
        <v>0</v>
      </c>
      <c r="G11" s="18">
        <f t="shared" si="0"/>
        <v>4528.47</v>
      </c>
      <c r="H11" s="10"/>
      <c r="I11" s="10"/>
    </row>
    <row r="12" spans="1:9" ht="12.75">
      <c r="A12" s="13" t="s">
        <v>4</v>
      </c>
      <c r="B12" s="20">
        <v>4408.37</v>
      </c>
      <c r="C12" s="18">
        <v>4304.09</v>
      </c>
      <c r="D12" s="19"/>
      <c r="E12" s="22"/>
      <c r="F12" s="19">
        <f t="shared" si="1"/>
        <v>0</v>
      </c>
      <c r="G12" s="18">
        <f t="shared" si="0"/>
        <v>4304.09</v>
      </c>
      <c r="H12" s="10"/>
      <c r="I12" s="10"/>
    </row>
    <row r="13" spans="1:9" ht="12.75">
      <c r="A13" s="13" t="s">
        <v>12</v>
      </c>
      <c r="B13" s="20">
        <v>7503.44</v>
      </c>
      <c r="C13" s="22">
        <v>3889.18</v>
      </c>
      <c r="D13" s="19"/>
      <c r="E13" s="21">
        <f>60000+893</f>
        <v>60893</v>
      </c>
      <c r="F13" s="19">
        <f t="shared" si="1"/>
        <v>60893</v>
      </c>
      <c r="G13" s="18">
        <f t="shared" si="0"/>
        <v>-57003.82</v>
      </c>
      <c r="H13" s="10"/>
      <c r="I13" s="10"/>
    </row>
    <row r="14" spans="1:9" ht="12.75">
      <c r="A14" s="13" t="s">
        <v>13</v>
      </c>
      <c r="B14" s="20">
        <v>7503.44</v>
      </c>
      <c r="C14" s="22">
        <v>8432.43</v>
      </c>
      <c r="D14" s="19"/>
      <c r="E14" s="21"/>
      <c r="F14" s="19">
        <f t="shared" si="1"/>
        <v>0</v>
      </c>
      <c r="G14" s="18">
        <f t="shared" si="0"/>
        <v>8432.43</v>
      </c>
      <c r="H14" s="10"/>
      <c r="I14" s="10"/>
    </row>
    <row r="15" spans="1:9" ht="12.75">
      <c r="A15" s="13" t="s">
        <v>14</v>
      </c>
      <c r="B15" s="20">
        <v>7503.44</v>
      </c>
      <c r="C15" s="22">
        <v>6843.17</v>
      </c>
      <c r="D15" s="19"/>
      <c r="E15" s="21">
        <v>11350</v>
      </c>
      <c r="F15" s="19">
        <f t="shared" si="1"/>
        <v>11350</v>
      </c>
      <c r="G15" s="18">
        <f t="shared" si="0"/>
        <v>-4506.83</v>
      </c>
      <c r="H15" s="10"/>
      <c r="I15" s="10"/>
    </row>
    <row r="16" spans="1:9" ht="12.75">
      <c r="A16" s="13" t="s">
        <v>15</v>
      </c>
      <c r="B16" s="20">
        <v>7503.44</v>
      </c>
      <c r="C16" s="22">
        <v>7644.5</v>
      </c>
      <c r="D16" s="19"/>
      <c r="E16" s="21"/>
      <c r="F16" s="19">
        <f t="shared" si="1"/>
        <v>0</v>
      </c>
      <c r="G16" s="18">
        <f t="shared" si="0"/>
        <v>7644.5</v>
      </c>
      <c r="H16" s="10"/>
      <c r="I16" s="10"/>
    </row>
    <row r="17" spans="1:9" ht="12.75">
      <c r="A17" s="13" t="s">
        <v>17</v>
      </c>
      <c r="B17" s="20">
        <v>7503.44</v>
      </c>
      <c r="C17" s="22">
        <v>7260.59</v>
      </c>
      <c r="D17" s="19"/>
      <c r="E17" s="21"/>
      <c r="F17" s="19">
        <f t="shared" si="1"/>
        <v>0</v>
      </c>
      <c r="G17" s="18">
        <f t="shared" si="0"/>
        <v>7260.59</v>
      </c>
      <c r="H17" s="10"/>
      <c r="I17" s="10"/>
    </row>
    <row r="18" spans="1:9" ht="12.75">
      <c r="A18" s="13" t="s">
        <v>18</v>
      </c>
      <c r="B18" s="20">
        <v>7503.44</v>
      </c>
      <c r="C18" s="22">
        <v>7897.53</v>
      </c>
      <c r="D18" s="19"/>
      <c r="E18" s="21"/>
      <c r="F18" s="19">
        <f t="shared" si="1"/>
        <v>0</v>
      </c>
      <c r="G18" s="18">
        <f t="shared" si="0"/>
        <v>7897.53</v>
      </c>
      <c r="H18" s="10"/>
      <c r="I18" s="10"/>
    </row>
    <row r="19" spans="1:9" ht="33" customHeight="1">
      <c r="A19" s="28" t="s">
        <v>5</v>
      </c>
      <c r="B19" s="29">
        <f aca="true" t="shared" si="2" ref="B19:G19">SUM(B6:B18)</f>
        <v>71470.86</v>
      </c>
      <c r="C19" s="29">
        <f t="shared" si="2"/>
        <v>67961.23999999999</v>
      </c>
      <c r="D19" s="29">
        <f t="shared" si="2"/>
        <v>0</v>
      </c>
      <c r="E19" s="30">
        <f t="shared" si="2"/>
        <v>72243</v>
      </c>
      <c r="F19" s="30">
        <f t="shared" si="2"/>
        <v>72243</v>
      </c>
      <c r="G19" s="29">
        <f t="shared" si="2"/>
        <v>29290.239999999998</v>
      </c>
      <c r="H19" s="12"/>
      <c r="I19" s="10"/>
    </row>
    <row r="20" spans="2:9" ht="12.75">
      <c r="B20" s="11"/>
      <c r="C20" s="11"/>
      <c r="D20" s="11"/>
      <c r="E20" s="11"/>
      <c r="F20" s="11"/>
      <c r="G20" s="11"/>
      <c r="H20" s="11"/>
      <c r="I20" s="11"/>
    </row>
    <row r="21" spans="2:9" ht="12.75">
      <c r="B21" s="11"/>
      <c r="C21" s="11"/>
      <c r="D21" s="11"/>
      <c r="E21" s="11"/>
      <c r="F21" s="11"/>
      <c r="G21" s="11"/>
      <c r="H21" s="11"/>
      <c r="I21" s="11"/>
    </row>
    <row r="22" spans="2:9" ht="12.75">
      <c r="B22" s="11"/>
      <c r="C22" s="11"/>
      <c r="D22" s="11"/>
      <c r="E22" s="11"/>
      <c r="F22" s="11"/>
      <c r="G22" s="11"/>
      <c r="H22" s="11"/>
      <c r="I22" s="11"/>
    </row>
    <row r="23" spans="2:9" ht="12.75">
      <c r="B23" s="11"/>
      <c r="C23" s="11"/>
      <c r="D23" s="11"/>
      <c r="E23" s="11"/>
      <c r="F23" s="11"/>
      <c r="G23" s="11"/>
      <c r="H23" s="11"/>
      <c r="I23" s="11"/>
    </row>
  </sheetData>
  <mergeCells count="2">
    <mergeCell ref="A2:I2"/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5"/>
  <sheetViews>
    <sheetView workbookViewId="0" topLeftCell="A1">
      <selection activeCell="B119" sqref="B119"/>
    </sheetView>
  </sheetViews>
  <sheetFormatPr defaultColWidth="9.00390625" defaultRowHeight="12.75"/>
  <cols>
    <col min="1" max="1" width="39.875" style="0" customWidth="1"/>
    <col min="2" max="2" width="22.125" style="0" customWidth="1"/>
  </cols>
  <sheetData>
    <row r="1" spans="1:2" ht="12.75">
      <c r="A1" s="83" t="s">
        <v>70</v>
      </c>
      <c r="B1" s="84"/>
    </row>
    <row r="2" spans="1:2" ht="12.75">
      <c r="A2" s="85" t="s">
        <v>60</v>
      </c>
      <c r="B2" s="86"/>
    </row>
    <row r="3" spans="1:2" ht="12.75">
      <c r="A3" s="87"/>
      <c r="B3" s="84"/>
    </row>
    <row r="4" spans="1:2" ht="16.5" customHeight="1">
      <c r="A4" s="88" t="s">
        <v>61</v>
      </c>
      <c r="B4" s="89"/>
    </row>
    <row r="5" spans="1:2" ht="12.75">
      <c r="A5" s="49" t="s">
        <v>62</v>
      </c>
      <c r="B5" s="49" t="s">
        <v>63</v>
      </c>
    </row>
    <row r="6" spans="1:2" ht="12.75" hidden="1">
      <c r="A6" s="75"/>
      <c r="B6" s="1"/>
    </row>
    <row r="7" spans="1:2" ht="12.75" hidden="1">
      <c r="A7" s="1"/>
      <c r="B7" s="76"/>
    </row>
    <row r="8" spans="1:2" ht="12.75" hidden="1">
      <c r="A8" s="1"/>
      <c r="B8" s="76"/>
    </row>
    <row r="9" spans="1:2" ht="12.75" hidden="1">
      <c r="A9" s="27"/>
      <c r="B9" s="76"/>
    </row>
    <row r="10" spans="1:2" ht="12.75" hidden="1">
      <c r="A10" s="27"/>
      <c r="B10" s="76"/>
    </row>
    <row r="11" spans="1:2" ht="12.75" hidden="1">
      <c r="A11" s="27"/>
      <c r="B11" s="76"/>
    </row>
    <row r="12" spans="1:2" ht="12.75" hidden="1">
      <c r="A12" s="76"/>
      <c r="B12" s="76"/>
    </row>
    <row r="13" spans="1:2" ht="12.75" hidden="1">
      <c r="A13" s="76"/>
      <c r="B13" s="76"/>
    </row>
    <row r="14" spans="1:2" ht="12.75" hidden="1">
      <c r="A14" s="47"/>
      <c r="B14" s="50"/>
    </row>
    <row r="15" ht="12.75" hidden="1">
      <c r="A15" s="1"/>
    </row>
    <row r="16" ht="12.75" hidden="1">
      <c r="A16" s="1"/>
    </row>
    <row r="17" spans="1:2" ht="12.75" hidden="1">
      <c r="A17" s="48"/>
      <c r="B17" s="77"/>
    </row>
    <row r="18" spans="1:2" ht="12.75" hidden="1">
      <c r="A18" s="25"/>
      <c r="B18" s="77"/>
    </row>
    <row r="19" spans="1:2" ht="12.75" hidden="1">
      <c r="A19" s="77"/>
      <c r="B19" s="77"/>
    </row>
    <row r="20" spans="1:2" ht="12.75" hidden="1">
      <c r="A20" s="77"/>
      <c r="B20" s="77"/>
    </row>
    <row r="21" spans="1:2" ht="12.75" hidden="1">
      <c r="A21" s="77"/>
      <c r="B21" s="77"/>
    </row>
    <row r="22" spans="1:2" ht="12.75" hidden="1">
      <c r="A22" s="77"/>
      <c r="B22" s="77"/>
    </row>
    <row r="23" spans="1:2" ht="12.75" hidden="1">
      <c r="A23" s="77"/>
      <c r="B23" s="77"/>
    </row>
    <row r="24" spans="1:2" ht="12.75" hidden="1">
      <c r="A24" s="49"/>
      <c r="B24" s="49"/>
    </row>
    <row r="25" spans="1:2" ht="12.75" hidden="1">
      <c r="A25" s="13"/>
      <c r="B25" s="77"/>
    </row>
    <row r="26" spans="1:2" ht="12.75" hidden="1">
      <c r="A26" s="49"/>
      <c r="B26" s="77"/>
    </row>
    <row r="27" spans="1:2" ht="12.75" hidden="1">
      <c r="A27" s="13"/>
      <c r="B27" s="77"/>
    </row>
    <row r="28" spans="1:2" ht="12.75" hidden="1">
      <c r="A28" s="13"/>
      <c r="B28" s="77"/>
    </row>
    <row r="29" spans="1:2" ht="12.75" hidden="1">
      <c r="A29" s="49"/>
      <c r="B29" s="49"/>
    </row>
    <row r="30" spans="1:2" ht="12.75" hidden="1">
      <c r="A30" s="49"/>
      <c r="B30" s="49"/>
    </row>
    <row r="31" spans="1:2" ht="12.75" hidden="1">
      <c r="A31" s="77"/>
      <c r="B31" s="77"/>
    </row>
    <row r="32" spans="1:2" ht="12.75" hidden="1">
      <c r="A32" s="77"/>
      <c r="B32" s="77"/>
    </row>
    <row r="33" spans="1:2" ht="12.75" hidden="1">
      <c r="A33" s="49"/>
      <c r="B33" s="49"/>
    </row>
    <row r="34" spans="1:2" ht="12.75">
      <c r="A34" s="48" t="s">
        <v>4</v>
      </c>
      <c r="B34" s="77"/>
    </row>
    <row r="35" spans="1:2" ht="12.75" hidden="1">
      <c r="A35" s="25"/>
      <c r="B35" s="77"/>
    </row>
    <row r="36" spans="1:2" ht="12.75" hidden="1">
      <c r="A36" s="25"/>
      <c r="B36" s="77"/>
    </row>
    <row r="37" spans="1:2" ht="12.75" hidden="1">
      <c r="A37" s="77"/>
      <c r="B37" s="77"/>
    </row>
    <row r="38" spans="1:2" ht="12.75" hidden="1">
      <c r="A38" s="77"/>
      <c r="B38" s="77"/>
    </row>
    <row r="39" spans="1:2" ht="12.75">
      <c r="A39" s="77" t="s">
        <v>64</v>
      </c>
      <c r="B39" s="77">
        <v>60000</v>
      </c>
    </row>
    <row r="40" spans="1:2" ht="12.75" hidden="1">
      <c r="A40" s="77"/>
      <c r="B40" s="77"/>
    </row>
    <row r="41" spans="1:2" ht="25.5">
      <c r="A41" s="48" t="s">
        <v>65</v>
      </c>
      <c r="B41" s="49">
        <f>B39</f>
        <v>60000</v>
      </c>
    </row>
    <row r="42" spans="1:2" ht="12.75" hidden="1">
      <c r="A42" s="48"/>
      <c r="B42" s="77"/>
    </row>
    <row r="43" spans="1:2" ht="12.75" hidden="1">
      <c r="A43" s="25"/>
      <c r="B43" s="77"/>
    </row>
    <row r="44" spans="1:2" ht="12.75" hidden="1">
      <c r="A44" s="77"/>
      <c r="B44" s="77"/>
    </row>
    <row r="45" spans="1:2" ht="12.75" hidden="1">
      <c r="A45" s="48"/>
      <c r="B45" s="49"/>
    </row>
    <row r="46" spans="1:2" ht="12.75">
      <c r="A46" s="48" t="s">
        <v>12</v>
      </c>
      <c r="B46" s="49"/>
    </row>
    <row r="47" spans="1:2" ht="39.75" customHeight="1">
      <c r="A47" s="78" t="s">
        <v>66</v>
      </c>
      <c r="B47" s="49">
        <v>893</v>
      </c>
    </row>
    <row r="48" spans="1:2" ht="25.5">
      <c r="A48" s="48" t="s">
        <v>67</v>
      </c>
      <c r="B48" s="49">
        <f>SUM(B47)</f>
        <v>893</v>
      </c>
    </row>
    <row r="49" spans="1:2" ht="25.5">
      <c r="A49" s="48" t="s">
        <v>14</v>
      </c>
      <c r="B49" s="77"/>
    </row>
    <row r="50" spans="1:2" ht="12.75">
      <c r="A50" s="77" t="s">
        <v>68</v>
      </c>
      <c r="B50" s="77">
        <v>11350</v>
      </c>
    </row>
    <row r="51" spans="1:2" ht="12.75" hidden="1">
      <c r="A51" s="78"/>
      <c r="B51" s="77"/>
    </row>
    <row r="52" spans="1:2" ht="12.75" hidden="1">
      <c r="A52" s="78"/>
      <c r="B52" s="77"/>
    </row>
    <row r="53" spans="1:2" ht="12.75" hidden="1">
      <c r="A53" s="78"/>
      <c r="B53" s="77"/>
    </row>
    <row r="54" spans="1:2" ht="24" customHeight="1">
      <c r="A54" s="48" t="s">
        <v>69</v>
      </c>
      <c r="B54" s="49">
        <f>SUM(B50:B53)</f>
        <v>11350</v>
      </c>
    </row>
    <row r="55" spans="1:2" ht="12.75" hidden="1">
      <c r="A55" s="48"/>
      <c r="B55" s="77"/>
    </row>
    <row r="56" spans="1:2" ht="12.75" hidden="1">
      <c r="A56" s="25"/>
      <c r="B56" s="77"/>
    </row>
    <row r="57" spans="1:2" ht="12.75" hidden="1">
      <c r="A57" s="77"/>
      <c r="B57" s="77"/>
    </row>
    <row r="58" spans="1:2" ht="12.75" hidden="1">
      <c r="A58" s="77"/>
      <c r="B58" s="77"/>
    </row>
    <row r="59" spans="1:2" ht="12.75" hidden="1">
      <c r="A59" s="77"/>
      <c r="B59" s="77"/>
    </row>
    <row r="60" spans="1:2" ht="12.75" hidden="1">
      <c r="A60" s="49"/>
      <c r="B60" s="49"/>
    </row>
    <row r="61" spans="1:2" ht="12.75" hidden="1">
      <c r="A61" s="49"/>
      <c r="B61" s="49"/>
    </row>
    <row r="62" spans="1:2" ht="12.75" hidden="1">
      <c r="A62" s="78"/>
      <c r="B62" s="77"/>
    </row>
    <row r="63" spans="1:2" ht="12.75" hidden="1">
      <c r="A63" s="48"/>
      <c r="B63" s="77"/>
    </row>
    <row r="64" spans="1:2" ht="12.75" hidden="1">
      <c r="A64" s="48"/>
      <c r="B64" s="77"/>
    </row>
    <row r="65" spans="1:2" ht="12.75" hidden="1">
      <c r="A65" s="78"/>
      <c r="B65" s="77"/>
    </row>
    <row r="66" spans="1:2" ht="12.75" hidden="1">
      <c r="A66" s="48"/>
      <c r="B66" s="49"/>
    </row>
    <row r="67" spans="1:2" ht="12.75" hidden="1">
      <c r="A67" s="50"/>
      <c r="B67" s="50"/>
    </row>
    <row r="68" spans="1:2" ht="12.75" hidden="1">
      <c r="A68" s="1"/>
      <c r="B68" s="50"/>
    </row>
    <row r="69" spans="1:2" ht="12.75" hidden="1">
      <c r="A69" s="76"/>
      <c r="B69" s="76"/>
    </row>
    <row r="70" spans="1:2" ht="12.75" hidden="1">
      <c r="A70" s="50"/>
      <c r="B70" s="50"/>
    </row>
    <row r="71" spans="1:2" ht="12.75" hidden="1">
      <c r="A71" s="27"/>
      <c r="B71" s="76"/>
    </row>
    <row r="72" spans="1:2" ht="12.75" hidden="1">
      <c r="A72" s="50"/>
      <c r="B72" s="50"/>
    </row>
    <row r="73" spans="1:2" ht="12.75" hidden="1">
      <c r="A73" s="47"/>
      <c r="B73" s="76"/>
    </row>
    <row r="74" spans="1:2" ht="12.75" hidden="1">
      <c r="A74" s="27"/>
      <c r="B74" s="76"/>
    </row>
    <row r="75" spans="1:2" ht="12.75" hidden="1">
      <c r="A75" s="79"/>
      <c r="B75" s="50"/>
    </row>
    <row r="76" spans="1:2" ht="12.75" hidden="1">
      <c r="A76" s="47"/>
      <c r="B76" s="50"/>
    </row>
    <row r="77" spans="1:2" ht="12.75" hidden="1">
      <c r="A77" s="76"/>
      <c r="B77" s="76"/>
    </row>
    <row r="78" spans="1:2" ht="12.75" hidden="1">
      <c r="A78" s="27"/>
      <c r="B78" s="76"/>
    </row>
    <row r="79" spans="1:2" ht="12.75" hidden="1">
      <c r="A79" s="47"/>
      <c r="B79" s="50"/>
    </row>
    <row r="80" spans="1:2" ht="12.75" hidden="1">
      <c r="A80" s="50"/>
      <c r="B80" s="1"/>
    </row>
    <row r="81" spans="1:2" ht="12.75" hidden="1">
      <c r="A81" s="76"/>
      <c r="B81" s="1"/>
    </row>
    <row r="82" spans="1:2" ht="12.75" hidden="1">
      <c r="A82" s="27"/>
      <c r="B82" s="76"/>
    </row>
    <row r="83" spans="1:2" ht="12.75" hidden="1">
      <c r="A83" s="50"/>
      <c r="B83" s="50"/>
    </row>
    <row r="84" spans="1:2" ht="12.75" hidden="1">
      <c r="A84" s="50"/>
      <c r="B84" s="1"/>
    </row>
    <row r="85" spans="1:2" ht="12.75" hidden="1">
      <c r="A85" s="27"/>
      <c r="B85" s="76"/>
    </row>
    <row r="86" spans="1:2" ht="12.75" hidden="1">
      <c r="A86" s="50"/>
      <c r="B86" s="50"/>
    </row>
    <row r="87" spans="1:2" ht="12.75" hidden="1">
      <c r="A87" s="75"/>
      <c r="B87" s="50"/>
    </row>
    <row r="88" spans="1:2" ht="12.75" hidden="1">
      <c r="A88" s="50"/>
      <c r="B88" s="1"/>
    </row>
    <row r="89" spans="1:2" ht="12.75" hidden="1">
      <c r="A89" s="1"/>
      <c r="B89" s="1"/>
    </row>
    <row r="90" spans="1:2" ht="12.75" hidden="1">
      <c r="A90" s="1"/>
      <c r="B90" s="1"/>
    </row>
    <row r="91" spans="1:2" ht="12.75" hidden="1">
      <c r="A91" s="1"/>
      <c r="B91" s="1"/>
    </row>
    <row r="92" spans="1:2" ht="12.75" hidden="1">
      <c r="A92" s="1"/>
      <c r="B92" s="1"/>
    </row>
    <row r="93" spans="1:2" ht="12.75" hidden="1">
      <c r="A93" s="50"/>
      <c r="B93" s="50"/>
    </row>
    <row r="94" spans="1:2" ht="12.75" hidden="1">
      <c r="A94" s="50"/>
      <c r="B94" s="50"/>
    </row>
    <row r="95" spans="1:2" ht="12.75" hidden="1">
      <c r="A95" s="1"/>
      <c r="B95" s="1"/>
    </row>
    <row r="96" spans="1:2" ht="12.75" hidden="1">
      <c r="A96" s="27"/>
      <c r="B96" s="76"/>
    </row>
    <row r="97" spans="1:2" ht="12.75" hidden="1">
      <c r="A97" s="27"/>
      <c r="B97" s="76"/>
    </row>
    <row r="98" spans="1:2" ht="12.75" hidden="1">
      <c r="A98" s="27"/>
      <c r="B98" s="76"/>
    </row>
    <row r="99" spans="1:2" ht="12.75" hidden="1">
      <c r="A99" s="27"/>
      <c r="B99" s="76"/>
    </row>
    <row r="100" spans="1:2" ht="12.75" hidden="1">
      <c r="A100" s="1"/>
      <c r="B100" s="76"/>
    </row>
    <row r="101" spans="1:2" ht="12.75" hidden="1">
      <c r="A101" s="50"/>
      <c r="B101" s="50"/>
    </row>
    <row r="102" spans="1:2" ht="12.75" hidden="1">
      <c r="A102" s="50"/>
      <c r="B102" s="50"/>
    </row>
    <row r="103" spans="1:2" ht="12.75" hidden="1">
      <c r="A103" s="1"/>
      <c r="B103" s="1"/>
    </row>
    <row r="104" spans="1:2" ht="12.75" hidden="1">
      <c r="A104" s="1"/>
      <c r="B104" s="1"/>
    </row>
    <row r="105" spans="1:2" ht="12.75" hidden="1">
      <c r="A105" s="1"/>
      <c r="B105" s="1"/>
    </row>
    <row r="106" spans="1:2" ht="12.75" hidden="1">
      <c r="A106" s="50"/>
      <c r="B106" s="50"/>
    </row>
    <row r="107" spans="1:2" ht="12.75" hidden="1">
      <c r="A107" s="50"/>
      <c r="B107" s="50"/>
    </row>
    <row r="108" spans="1:2" ht="12.75" hidden="1">
      <c r="A108" s="1"/>
      <c r="B108" s="1"/>
    </row>
    <row r="109" spans="1:2" ht="12.75" hidden="1">
      <c r="A109" s="1"/>
      <c r="B109" s="1"/>
    </row>
    <row r="110" spans="1:2" ht="12.75" hidden="1">
      <c r="A110" s="1"/>
      <c r="B110" s="1"/>
    </row>
    <row r="111" spans="1:2" ht="12.75" hidden="1">
      <c r="A111" s="1"/>
      <c r="B111" s="1"/>
    </row>
    <row r="112" spans="1:2" ht="12.75" hidden="1">
      <c r="A112" s="50"/>
      <c r="B112" s="50"/>
    </row>
    <row r="113" spans="1:2" ht="12.75" hidden="1">
      <c r="A113" s="80"/>
      <c r="B113" s="76"/>
    </row>
    <row r="114" spans="1:2" ht="12.75" hidden="1">
      <c r="A114" s="47"/>
      <c r="B114" s="50"/>
    </row>
    <row r="115" spans="1:2" ht="45" customHeight="1">
      <c r="A115" s="81" t="s">
        <v>5</v>
      </c>
      <c r="B115" s="82">
        <f>B41+B48+B54</f>
        <v>72243</v>
      </c>
    </row>
  </sheetData>
  <mergeCells count="2">
    <mergeCell ref="A2:B2"/>
    <mergeCell ref="A4:B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C33" sqref="C33"/>
    </sheetView>
  </sheetViews>
  <sheetFormatPr defaultColWidth="9.00390625" defaultRowHeight="12.75"/>
  <cols>
    <col min="1" max="1" width="19.625" style="0" customWidth="1"/>
    <col min="2" max="2" width="19.375" style="0" customWidth="1"/>
    <col min="3" max="3" width="18.25390625" style="0" customWidth="1"/>
    <col min="4" max="4" width="10.00390625" style="0" hidden="1" customWidth="1"/>
    <col min="5" max="5" width="13.625" style="0" customWidth="1"/>
    <col min="6" max="7" width="14.75390625" style="0" customWidth="1"/>
    <col min="8" max="8" width="12.875" style="0" hidden="1" customWidth="1"/>
    <col min="9" max="9" width="2.625" style="0" hidden="1" customWidth="1"/>
    <col min="11" max="11" width="0" style="0" hidden="1" customWidth="1"/>
  </cols>
  <sheetData>
    <row r="1" spans="1:6" ht="18.75" customHeight="1">
      <c r="A1" s="71" t="s">
        <v>38</v>
      </c>
      <c r="B1" s="71"/>
      <c r="C1" s="71"/>
      <c r="D1" s="71"/>
      <c r="E1" s="71"/>
      <c r="F1" s="71"/>
    </row>
    <row r="2" spans="1:9" ht="19.5" customHeight="1">
      <c r="A2" s="72" t="s">
        <v>28</v>
      </c>
      <c r="B2" s="73"/>
      <c r="C2" s="73"/>
      <c r="D2" s="73"/>
      <c r="E2" s="73"/>
      <c r="F2" s="73"/>
      <c r="G2" s="73"/>
      <c r="H2" s="73"/>
      <c r="I2" s="73"/>
    </row>
    <row r="3" spans="1:9" ht="25.5">
      <c r="A3" s="34" t="s">
        <v>29</v>
      </c>
      <c r="B3" s="35" t="s">
        <v>30</v>
      </c>
      <c r="C3" s="35" t="s">
        <v>31</v>
      </c>
      <c r="D3" s="36"/>
      <c r="E3" s="74"/>
      <c r="F3" s="74"/>
      <c r="G3" s="74"/>
      <c r="H3" s="37"/>
      <c r="I3" s="8"/>
    </row>
    <row r="4" spans="1:9" ht="37.5" customHeight="1">
      <c r="A4" s="27" t="s">
        <v>32</v>
      </c>
      <c r="B4" s="13">
        <f>78525.82-8816.72</f>
        <v>69709.1</v>
      </c>
      <c r="C4" s="13">
        <f>70986.41</f>
        <v>70986.41</v>
      </c>
      <c r="D4" s="36"/>
      <c r="E4" s="74"/>
      <c r="F4" s="74"/>
      <c r="G4" s="74"/>
      <c r="H4" s="37"/>
      <c r="I4" s="8"/>
    </row>
    <row r="5" spans="1:9" ht="31.5" customHeight="1">
      <c r="A5" s="27" t="s">
        <v>33</v>
      </c>
      <c r="B5" s="13">
        <f>233100.35-8297.83</f>
        <v>224802.52000000002</v>
      </c>
      <c r="C5" s="13">
        <f>217169.59</f>
        <v>217169.59</v>
      </c>
      <c r="D5" s="36"/>
      <c r="E5" s="74"/>
      <c r="F5" s="74"/>
      <c r="G5" s="74"/>
      <c r="H5" s="37"/>
      <c r="I5" s="8"/>
    </row>
    <row r="6" spans="1:9" ht="23.25" customHeight="1">
      <c r="A6" s="41" t="s">
        <v>34</v>
      </c>
      <c r="B6" s="13">
        <f>112360.09-8226.46</f>
        <v>104133.63</v>
      </c>
      <c r="C6" s="13">
        <f>102614.82</f>
        <v>102614.82</v>
      </c>
      <c r="D6" s="36"/>
      <c r="E6" s="74"/>
      <c r="F6" s="74"/>
      <c r="G6" s="74"/>
      <c r="H6" s="37"/>
      <c r="I6" s="8"/>
    </row>
    <row r="7" spans="1:9" ht="27.75" customHeight="1">
      <c r="A7" s="41" t="s">
        <v>35</v>
      </c>
      <c r="B7" s="13">
        <f>11943.82</f>
        <v>11943.82</v>
      </c>
      <c r="C7" s="13">
        <f>11807.2</f>
        <v>11807.2</v>
      </c>
      <c r="D7" s="36"/>
      <c r="E7" s="74"/>
      <c r="F7" s="74"/>
      <c r="G7" s="74"/>
      <c r="H7" s="37"/>
      <c r="I7" s="8"/>
    </row>
    <row r="8" spans="1:9" ht="22.5" customHeight="1">
      <c r="A8" s="41" t="s">
        <v>36</v>
      </c>
      <c r="B8" s="13">
        <f>505909.77</f>
        <v>505909.77</v>
      </c>
      <c r="C8" s="13">
        <f>506691.89</f>
        <v>506691.89</v>
      </c>
      <c r="D8" s="36"/>
      <c r="E8" s="74"/>
      <c r="F8" s="74"/>
      <c r="G8" s="74"/>
      <c r="H8" s="37"/>
      <c r="I8" s="8"/>
    </row>
    <row r="9" spans="1:9" ht="29.25" customHeight="1">
      <c r="A9" s="41" t="s">
        <v>37</v>
      </c>
      <c r="B9" s="13">
        <f>149178.42+11045.17</f>
        <v>160223.59000000003</v>
      </c>
      <c r="C9" s="13">
        <f>156063.92</f>
        <v>156063.92</v>
      </c>
      <c r="D9" s="36"/>
      <c r="E9" s="74"/>
      <c r="F9" s="74"/>
      <c r="G9" s="74"/>
      <c r="H9" s="37"/>
      <c r="I9" s="8"/>
    </row>
    <row r="10" spans="1:9" ht="12.75" hidden="1">
      <c r="A10" s="27"/>
      <c r="B10" s="13"/>
      <c r="C10" s="13"/>
      <c r="D10" s="36"/>
      <c r="E10" s="74"/>
      <c r="F10" s="74"/>
      <c r="G10" s="74"/>
      <c r="H10" s="37"/>
      <c r="I10" s="8"/>
    </row>
    <row r="11" spans="1:9" ht="9.75" customHeight="1" hidden="1" thickBot="1">
      <c r="A11" s="27"/>
      <c r="B11" s="13"/>
      <c r="C11" s="13"/>
      <c r="D11" s="38"/>
      <c r="E11" s="39"/>
      <c r="F11" s="39"/>
      <c r="G11" s="39"/>
      <c r="H11" s="40"/>
      <c r="I11" s="1"/>
    </row>
    <row r="12" spans="1:9" ht="12.75" customHeight="1" hidden="1">
      <c r="A12" s="41"/>
      <c r="B12" s="13"/>
      <c r="C12" s="13"/>
      <c r="D12" s="42"/>
      <c r="E12" s="42"/>
      <c r="F12" s="39"/>
      <c r="G12" s="39"/>
      <c r="H12" s="40"/>
      <c r="I12" s="1"/>
    </row>
    <row r="13" spans="1:9" ht="36" customHeight="1" hidden="1">
      <c r="A13" s="41"/>
      <c r="B13" s="13"/>
      <c r="C13" s="13"/>
      <c r="D13" s="43"/>
      <c r="E13" s="44"/>
      <c r="F13" s="45"/>
      <c r="G13" s="45"/>
      <c r="H13" s="40"/>
      <c r="I13" s="1"/>
    </row>
    <row r="14" spans="1:11" ht="12.75" hidden="1">
      <c r="A14" s="41"/>
      <c r="B14" s="13"/>
      <c r="C14" s="13"/>
      <c r="D14" s="43"/>
      <c r="E14" s="43"/>
      <c r="F14" s="46"/>
      <c r="G14" s="46"/>
      <c r="H14" s="40"/>
      <c r="I14" s="1"/>
      <c r="K14">
        <f>4.45/6</f>
        <v>0.7416666666666667</v>
      </c>
    </row>
    <row r="15" spans="1:9" ht="26.25" customHeight="1" hidden="1">
      <c r="A15" s="41"/>
      <c r="B15" s="13"/>
      <c r="C15" s="13"/>
      <c r="D15" s="43"/>
      <c r="E15" s="43"/>
      <c r="F15" s="46"/>
      <c r="G15" s="46"/>
      <c r="H15" s="40"/>
      <c r="I15" s="1"/>
    </row>
    <row r="16" spans="1:9" ht="21" customHeight="1">
      <c r="A16" s="35" t="s">
        <v>5</v>
      </c>
      <c r="B16" s="35">
        <f>SUM(B4:B15)</f>
        <v>1076722.4300000002</v>
      </c>
      <c r="C16" s="35">
        <f>SUM(C4:C15)</f>
        <v>1065333.83</v>
      </c>
      <c r="D16" s="43"/>
      <c r="E16" s="38"/>
      <c r="F16" s="46"/>
      <c r="G16" s="46"/>
      <c r="H16" s="40"/>
      <c r="I16" s="1"/>
    </row>
    <row r="17" spans="1:9" ht="12.75" hidden="1">
      <c r="A17" s="13"/>
      <c r="B17" s="14"/>
      <c r="C17" s="18"/>
      <c r="D17" s="19"/>
      <c r="E17" s="19"/>
      <c r="F17" s="19"/>
      <c r="G17" s="18"/>
      <c r="H17" s="10"/>
      <c r="I17" s="10"/>
    </row>
    <row r="18" spans="1:9" ht="12.75" hidden="1">
      <c r="A18" s="13"/>
      <c r="B18" s="20"/>
      <c r="C18" s="18"/>
      <c r="D18" s="19"/>
      <c r="E18" s="18"/>
      <c r="F18" s="19"/>
      <c r="G18" s="18"/>
      <c r="H18" s="10"/>
      <c r="I18" s="10"/>
    </row>
    <row r="19" spans="1:9" ht="12.75" hidden="1">
      <c r="A19" s="13"/>
      <c r="B19" s="20"/>
      <c r="C19" s="18"/>
      <c r="D19" s="19"/>
      <c r="E19" s="22"/>
      <c r="F19" s="19"/>
      <c r="G19" s="18"/>
      <c r="H19" s="10"/>
      <c r="I19" s="10"/>
    </row>
    <row r="20" spans="1:9" ht="12.75" hidden="1">
      <c r="A20" s="13"/>
      <c r="B20" s="20"/>
      <c r="C20" s="22"/>
      <c r="D20" s="19"/>
      <c r="E20" s="21"/>
      <c r="F20" s="19"/>
      <c r="G20" s="18"/>
      <c r="H20" s="10"/>
      <c r="I20" s="10"/>
    </row>
    <row r="21" spans="1:9" ht="12.75" hidden="1">
      <c r="A21" s="13"/>
      <c r="B21" s="20"/>
      <c r="C21" s="22"/>
      <c r="D21" s="19"/>
      <c r="E21" s="21"/>
      <c r="F21" s="19"/>
      <c r="G21" s="18"/>
      <c r="H21" s="10"/>
      <c r="I21" s="10"/>
    </row>
    <row r="22" spans="1:9" ht="12.75" hidden="1">
      <c r="A22" s="13"/>
      <c r="B22" s="20"/>
      <c r="C22" s="22"/>
      <c r="D22" s="19"/>
      <c r="E22" s="21"/>
      <c r="F22" s="19"/>
      <c r="G22" s="18"/>
      <c r="H22" s="10"/>
      <c r="I22" s="10"/>
    </row>
    <row r="23" spans="1:9" ht="12.75" hidden="1">
      <c r="A23" s="13"/>
      <c r="B23" s="20"/>
      <c r="C23" s="22"/>
      <c r="D23" s="19"/>
      <c r="E23" s="21"/>
      <c r="F23" s="19"/>
      <c r="G23" s="18"/>
      <c r="H23" s="10"/>
      <c r="I23" s="10"/>
    </row>
    <row r="24" spans="1:9" ht="12.75" hidden="1">
      <c r="A24" s="13"/>
      <c r="B24" s="20"/>
      <c r="C24" s="22"/>
      <c r="D24" s="19"/>
      <c r="E24" s="21"/>
      <c r="F24" s="19"/>
      <c r="G24" s="18"/>
      <c r="H24" s="10"/>
      <c r="I24" s="10"/>
    </row>
    <row r="25" spans="1:9" ht="12.75" hidden="1">
      <c r="A25" s="13"/>
      <c r="B25" s="20"/>
      <c r="C25" s="22"/>
      <c r="D25" s="19"/>
      <c r="E25" s="21"/>
      <c r="F25" s="19"/>
      <c r="G25" s="18"/>
      <c r="H25" s="10"/>
      <c r="I25" s="10"/>
    </row>
    <row r="26" spans="1:9" ht="33" customHeight="1" hidden="1">
      <c r="A26" s="28"/>
      <c r="B26" s="29"/>
      <c r="C26" s="29"/>
      <c r="D26" s="29"/>
      <c r="E26" s="30"/>
      <c r="F26" s="30"/>
      <c r="G26" s="29"/>
      <c r="H26" s="14"/>
      <c r="I26" s="10"/>
    </row>
    <row r="27" spans="2:9" ht="12.75">
      <c r="B27" s="11"/>
      <c r="C27" s="11"/>
      <c r="D27" s="11"/>
      <c r="E27" s="11"/>
      <c r="F27" s="11"/>
      <c r="G27" s="11"/>
      <c r="H27" s="11"/>
      <c r="I27" s="11"/>
    </row>
    <row r="28" spans="2:9" ht="12.75">
      <c r="B28" s="11"/>
      <c r="C28" s="11"/>
      <c r="D28" s="11"/>
      <c r="E28" s="11"/>
      <c r="F28" s="11"/>
      <c r="G28" s="11"/>
      <c r="H28" s="11"/>
      <c r="I28" s="11"/>
    </row>
    <row r="29" spans="2:9" ht="12.75">
      <c r="B29" s="11"/>
      <c r="C29" s="11"/>
      <c r="D29" s="11"/>
      <c r="E29" s="11"/>
      <c r="F29" s="11"/>
      <c r="G29" s="11"/>
      <c r="H29" s="11"/>
      <c r="I29" s="11"/>
    </row>
    <row r="30" spans="2:9" ht="12.75">
      <c r="B30" s="11"/>
      <c r="C30" s="11"/>
      <c r="D30" s="11"/>
      <c r="E30" s="11"/>
      <c r="F30" s="11"/>
      <c r="G30" s="11"/>
      <c r="H30" s="11"/>
      <c r="I30" s="11"/>
    </row>
  </sheetData>
  <mergeCells count="5">
    <mergeCell ref="A1:F1"/>
    <mergeCell ref="A2:I2"/>
    <mergeCell ref="E3:E10"/>
    <mergeCell ref="F3:F10"/>
    <mergeCell ref="G3:G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Vladimir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Glavbuh</cp:lastModifiedBy>
  <cp:lastPrinted>2010-12-06T15:21:28Z</cp:lastPrinted>
  <dcterms:created xsi:type="dcterms:W3CDTF">2005-08-01T12:04:50Z</dcterms:created>
  <dcterms:modified xsi:type="dcterms:W3CDTF">2013-04-04T16:26:13Z</dcterms:modified>
  <cp:category/>
  <cp:version/>
  <cp:contentType/>
  <cp:contentStatus/>
</cp:coreProperties>
</file>