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1"/>
  </bookViews>
  <sheets>
    <sheet name="отчёт о сост. лиц. счёта" sheetId="1" r:id="rId1"/>
    <sheet name="Содержание" sheetId="2" r:id="rId2"/>
    <sheet name="выполн. раб. по тек. рем." sheetId="3" r:id="rId3"/>
    <sheet name="коммун. усл." sheetId="4" r:id="rId4"/>
  </sheets>
  <definedNames/>
  <calcPr fullCalcOnLoad="1"/>
</workbook>
</file>

<file path=xl/sharedStrings.xml><?xml version="1.0" encoding="utf-8"?>
<sst xmlns="http://schemas.openxmlformats.org/spreadsheetml/2006/main" count="85" uniqueCount="66">
  <si>
    <t>итого</t>
  </si>
  <si>
    <t>наименование услуг</t>
  </si>
  <si>
    <t>текущий ремонт общедомового имущества</t>
  </si>
  <si>
    <t>капитальный ремонт общедомового имущества</t>
  </si>
  <si>
    <t>коммунальные услуги</t>
  </si>
  <si>
    <t>вознагражд. старш. по дому</t>
  </si>
  <si>
    <t>вывозТБО</t>
  </si>
  <si>
    <t>налог в связи с применением УСН</t>
  </si>
  <si>
    <t>расходы по управлению домом</t>
  </si>
  <si>
    <t>содержание общедомового имущества, в т.ч.:</t>
  </si>
  <si>
    <t>ед. изм.</t>
  </si>
  <si>
    <t xml:space="preserve"> № п.п</t>
  </si>
  <si>
    <t>содержание общедомового имущества</t>
  </si>
  <si>
    <t>Информация по услуге  текущий ремонт общедомового имущества</t>
  </si>
  <si>
    <t>Смена подъездных оконных блоков</t>
  </si>
  <si>
    <t>Общая площадь помещений</t>
  </si>
  <si>
    <t>оплата старшему по дому</t>
  </si>
  <si>
    <t xml:space="preserve">тариф по услуге содержание </t>
  </si>
  <si>
    <t xml:space="preserve">тариф по кап. ремонту </t>
  </si>
  <si>
    <t>6,50 руб./м2</t>
  </si>
  <si>
    <t>2943,3 м2</t>
  </si>
  <si>
    <t>остаток на начало года, руб.</t>
  </si>
  <si>
    <t>начислено, руб.</t>
  </si>
  <si>
    <t>поступило, руб.</t>
  </si>
  <si>
    <t>расходы, руб.</t>
  </si>
  <si>
    <t>остаток на конец года, руб.</t>
  </si>
  <si>
    <t>ул. 50 лет Октября д.5</t>
  </si>
  <si>
    <t>Наименование работ, услуг</t>
  </si>
  <si>
    <t>стоимость выполненных работ, услуг, руб.</t>
  </si>
  <si>
    <t>объём выполненных работ, услуг</t>
  </si>
  <si>
    <t>Информация о начислении и поступлении платежей по коммунальным услугам</t>
  </si>
  <si>
    <t>объём потребления</t>
  </si>
  <si>
    <t>холодное водоснабжение</t>
  </si>
  <si>
    <t>горячее водоснабжение</t>
  </si>
  <si>
    <t>холодное водоснабжение на ОДН</t>
  </si>
  <si>
    <t>горячее водоснабжение на ОДН</t>
  </si>
  <si>
    <t>канализация</t>
  </si>
  <si>
    <t>отопление</t>
  </si>
  <si>
    <t xml:space="preserve">электроэнергия </t>
  </si>
  <si>
    <t>электроэнергия на ОДН</t>
  </si>
  <si>
    <t>Информация по услуге содержание общедомового имущества</t>
  </si>
  <si>
    <t>ул. 50 лет Октября д. 5, 2015 г.</t>
  </si>
  <si>
    <t>2015 год</t>
  </si>
  <si>
    <t>Поверка общедомового прибора учета тепловой энергии</t>
  </si>
  <si>
    <t>Ремонт водосточной системы</t>
  </si>
  <si>
    <t>Замена ламп по электросбережению</t>
  </si>
  <si>
    <t>шт.</t>
  </si>
  <si>
    <t>мп</t>
  </si>
  <si>
    <t>1477,1 м3</t>
  </si>
  <si>
    <t>1015,6 м3</t>
  </si>
  <si>
    <t>2834,1 м3</t>
  </si>
  <si>
    <t>421,9 гкал</t>
  </si>
  <si>
    <t>51305 квтч</t>
  </si>
  <si>
    <t>Промывка канализационной линии</t>
  </si>
  <si>
    <t>текущий ремонт</t>
  </si>
  <si>
    <t>1,15 руб./м2</t>
  </si>
  <si>
    <t>13,70 руб./м2</t>
  </si>
  <si>
    <t>ул. 50 лет Октября, д. 5, 2015 г.</t>
  </si>
  <si>
    <t>благоустройство и обеспечение сан. состояния жилого здания и придомовой территории</t>
  </si>
  <si>
    <t>содержание аварийно-диспетчерской  службы</t>
  </si>
  <si>
    <t>комиссионный сбор (расчётно-кассовое обслуживание)</t>
  </si>
  <si>
    <t>час.</t>
  </si>
  <si>
    <t xml:space="preserve">задолженность, руб. </t>
  </si>
  <si>
    <t>3,50 руб./м2</t>
  </si>
  <si>
    <t>техническое обслуживание внутридомового  оборудования</t>
  </si>
  <si>
    <t>Содержание несущих и ненесущих конструкций дома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</si>
</sst>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u val="single"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34" borderId="10" xfId="0" applyFont="1" applyFill="1" applyBorder="1" applyAlignment="1">
      <alignment horizontal="justify" vertical="top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2" fillId="33" borderId="10" xfId="0" applyFont="1" applyFill="1" applyBorder="1" applyAlignment="1">
      <alignment horizontal="right"/>
    </xf>
    <xf numFmtId="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0" fontId="0" fillId="33" borderId="10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18" xfId="0" applyFill="1" applyBorder="1" applyAlignment="1">
      <alignment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7">
      <selection activeCell="C37" sqref="C37:D37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2.75">
      <c r="A1" s="81" t="s">
        <v>57</v>
      </c>
      <c r="B1" s="81"/>
      <c r="C1" s="81"/>
      <c r="D1" s="81"/>
      <c r="E1" s="81"/>
      <c r="F1" s="81"/>
    </row>
    <row r="2" spans="1:6" ht="12.75">
      <c r="A2" s="58"/>
      <c r="B2" s="59"/>
      <c r="C2" s="59"/>
      <c r="D2" s="59"/>
      <c r="E2" s="59"/>
      <c r="F2" s="59"/>
    </row>
    <row r="3" spans="1:9" ht="12.75">
      <c r="A3" s="83" t="s">
        <v>15</v>
      </c>
      <c r="B3" s="83"/>
      <c r="C3" s="32" t="s">
        <v>20</v>
      </c>
      <c r="D3" s="20"/>
      <c r="E3" s="20"/>
      <c r="F3" s="20"/>
      <c r="G3" s="20"/>
      <c r="H3" s="20"/>
      <c r="I3" s="20"/>
    </row>
    <row r="4" spans="1:9" ht="12.75">
      <c r="A4" s="84" t="s">
        <v>54</v>
      </c>
      <c r="B4" s="85"/>
      <c r="C4" s="60" t="s">
        <v>63</v>
      </c>
      <c r="D4" s="48"/>
      <c r="E4" s="48"/>
      <c r="F4" s="48"/>
      <c r="G4" s="48"/>
      <c r="H4" s="48"/>
      <c r="I4" s="48"/>
    </row>
    <row r="5" spans="1:9" ht="12.75">
      <c r="A5" s="83" t="s">
        <v>16</v>
      </c>
      <c r="B5" s="83"/>
      <c r="C5" s="60" t="s">
        <v>55</v>
      </c>
      <c r="D5" s="48"/>
      <c r="E5" s="48"/>
      <c r="F5" s="48"/>
      <c r="G5" s="48"/>
      <c r="H5" s="48"/>
      <c r="I5" s="48"/>
    </row>
    <row r="6" spans="1:9" ht="12.75">
      <c r="A6" s="83" t="s">
        <v>17</v>
      </c>
      <c r="B6" s="83"/>
      <c r="C6" s="60" t="s">
        <v>56</v>
      </c>
      <c r="D6" s="48"/>
      <c r="E6" s="48"/>
      <c r="F6" s="48"/>
      <c r="G6" s="48"/>
      <c r="H6" s="48"/>
      <c r="I6" s="48"/>
    </row>
    <row r="7" spans="1:9" ht="12.75">
      <c r="A7" s="83" t="s">
        <v>18</v>
      </c>
      <c r="B7" s="83"/>
      <c r="C7" s="60" t="s">
        <v>19</v>
      </c>
      <c r="D7" s="30"/>
      <c r="E7" s="30"/>
      <c r="F7" s="30"/>
      <c r="G7" s="30"/>
      <c r="H7" s="30"/>
      <c r="I7" s="30"/>
    </row>
    <row r="8" spans="1:9" ht="12.75">
      <c r="A8" s="48"/>
      <c r="B8" s="48"/>
      <c r="C8" s="48"/>
      <c r="D8" s="48"/>
      <c r="E8" s="48"/>
      <c r="F8" s="48"/>
      <c r="G8" s="48"/>
      <c r="H8" s="48"/>
      <c r="I8" s="48"/>
    </row>
    <row r="9" spans="1:9" ht="12.75" hidden="1">
      <c r="A9" s="82"/>
      <c r="B9" s="82"/>
      <c r="C9" s="82"/>
      <c r="D9" s="82"/>
      <c r="E9" s="82"/>
      <c r="F9" s="82"/>
      <c r="G9" s="82"/>
      <c r="H9" s="82"/>
      <c r="I9" s="82"/>
    </row>
    <row r="10" spans="1:9" ht="12.75" hidden="1">
      <c r="A10" s="80"/>
      <c r="B10" s="80"/>
      <c r="C10" s="80"/>
      <c r="D10" s="80"/>
      <c r="E10" s="80"/>
      <c r="F10" s="80"/>
      <c r="G10" s="80"/>
      <c r="H10" s="80"/>
      <c r="I10" s="80"/>
    </row>
    <row r="11" spans="1:6" ht="39" customHeight="1">
      <c r="A11" s="61" t="s">
        <v>1</v>
      </c>
      <c r="B11" s="61" t="s">
        <v>21</v>
      </c>
      <c r="C11" s="61" t="s">
        <v>22</v>
      </c>
      <c r="D11" s="61" t="s">
        <v>23</v>
      </c>
      <c r="E11" s="61" t="s">
        <v>24</v>
      </c>
      <c r="F11" s="61" t="s">
        <v>25</v>
      </c>
    </row>
    <row r="12" spans="1:6" ht="12.75" hidden="1">
      <c r="A12" s="62"/>
      <c r="B12" s="62"/>
      <c r="C12" s="62"/>
      <c r="D12" s="62"/>
      <c r="E12" s="62"/>
      <c r="F12" s="62"/>
    </row>
    <row r="13" spans="1:6" ht="12.75" hidden="1">
      <c r="A13" s="62"/>
      <c r="B13" s="62"/>
      <c r="C13" s="62"/>
      <c r="D13" s="62"/>
      <c r="E13" s="62"/>
      <c r="F13" s="62"/>
    </row>
    <row r="14" spans="1:6" ht="12.75" hidden="1">
      <c r="A14" s="62"/>
      <c r="B14" s="62"/>
      <c r="C14" s="62"/>
      <c r="D14" s="62"/>
      <c r="E14" s="62"/>
      <c r="F14" s="62"/>
    </row>
    <row r="15" spans="1:6" ht="12.75" hidden="1">
      <c r="A15" s="62"/>
      <c r="B15" s="62"/>
      <c r="C15" s="62"/>
      <c r="D15" s="62"/>
      <c r="E15" s="62"/>
      <c r="F15" s="62"/>
    </row>
    <row r="16" spans="1:6" ht="45" customHeight="1">
      <c r="A16" s="40" t="s">
        <v>12</v>
      </c>
      <c r="B16" s="33">
        <v>-45282.57</v>
      </c>
      <c r="C16" s="63">
        <f>194418.07+138870.05+125226.88</f>
        <v>458515</v>
      </c>
      <c r="D16" s="63">
        <f>214650.22+104084.8+104404.96</f>
        <v>423139.98000000004</v>
      </c>
      <c r="E16" s="63">
        <v>458515</v>
      </c>
      <c r="F16" s="63">
        <f>B16+D16-E16</f>
        <v>-80657.58999999997</v>
      </c>
    </row>
    <row r="17" spans="1:6" ht="74.25" customHeight="1" hidden="1">
      <c r="A17" s="41"/>
      <c r="B17" s="55"/>
      <c r="C17" s="64"/>
      <c r="D17" s="64"/>
      <c r="E17" s="64"/>
      <c r="F17" s="64"/>
    </row>
    <row r="18" spans="1:6" ht="56.25" customHeight="1" hidden="1">
      <c r="A18" s="41"/>
      <c r="B18" s="55"/>
      <c r="C18" s="64"/>
      <c r="D18" s="64"/>
      <c r="E18" s="64"/>
      <c r="F18" s="64"/>
    </row>
    <row r="19" spans="1:6" ht="32.25" customHeight="1" hidden="1">
      <c r="A19" s="41"/>
      <c r="B19" s="55"/>
      <c r="C19" s="64"/>
      <c r="D19" s="64"/>
      <c r="E19" s="64"/>
      <c r="F19" s="64"/>
    </row>
    <row r="20" spans="1:6" ht="29.25" customHeight="1" hidden="1">
      <c r="A20" s="41"/>
      <c r="B20" s="55"/>
      <c r="C20" s="64"/>
      <c r="D20" s="64"/>
      <c r="E20" s="64"/>
      <c r="F20" s="64"/>
    </row>
    <row r="21" spans="1:6" ht="51" customHeight="1" hidden="1">
      <c r="A21" s="41"/>
      <c r="B21" s="55"/>
      <c r="C21" s="64"/>
      <c r="D21" s="64"/>
      <c r="E21" s="64"/>
      <c r="F21" s="64"/>
    </row>
    <row r="22" spans="1:6" ht="12.75" hidden="1">
      <c r="A22" s="41"/>
      <c r="B22" s="55"/>
      <c r="C22" s="64"/>
      <c r="D22" s="64"/>
      <c r="E22" s="64"/>
      <c r="F22" s="64"/>
    </row>
    <row r="23" spans="1:6" ht="12.75" hidden="1">
      <c r="A23" s="41"/>
      <c r="B23" s="55"/>
      <c r="C23" s="64"/>
      <c r="D23" s="64"/>
      <c r="E23" s="64"/>
      <c r="F23" s="64"/>
    </row>
    <row r="24" spans="1:9" ht="33" customHeight="1" hidden="1">
      <c r="A24" s="41"/>
      <c r="B24" s="55"/>
      <c r="C24" s="64"/>
      <c r="D24" s="64"/>
      <c r="E24" s="64"/>
      <c r="F24" s="64"/>
      <c r="H24" s="6"/>
      <c r="I24" s="6"/>
    </row>
    <row r="25" spans="1:6" ht="51" customHeight="1">
      <c r="A25" s="65" t="s">
        <v>2</v>
      </c>
      <c r="B25" s="54">
        <v>-22335.95</v>
      </c>
      <c r="C25" s="53">
        <f>49668.85+35477.75+38433.7</f>
        <v>123580.3</v>
      </c>
      <c r="D25" s="53">
        <f>55508.87+26591.03+32043.53</f>
        <v>114143.43</v>
      </c>
      <c r="E25" s="46">
        <v>69224.65</v>
      </c>
      <c r="F25" s="53">
        <f>B25+D25-E25</f>
        <v>22582.83</v>
      </c>
    </row>
    <row r="26" spans="1:6" ht="42.75" customHeight="1">
      <c r="A26" s="65" t="s">
        <v>3</v>
      </c>
      <c r="B26" s="54"/>
      <c r="C26" s="53"/>
      <c r="D26" s="53"/>
      <c r="E26" s="53"/>
      <c r="F26" s="53"/>
    </row>
    <row r="27" spans="1:6" ht="36.75" customHeight="1">
      <c r="A27" s="65" t="s">
        <v>4</v>
      </c>
      <c r="B27" s="53"/>
      <c r="C27" s="63">
        <v>1308805.56</v>
      </c>
      <c r="D27" s="63">
        <v>990939.52</v>
      </c>
      <c r="E27" s="53"/>
      <c r="F27" s="53"/>
    </row>
    <row r="28" spans="1:11" ht="40.5" customHeight="1">
      <c r="A28" s="65" t="s">
        <v>5</v>
      </c>
      <c r="B28" s="53"/>
      <c r="C28" s="53">
        <f>16320.22+11657.3+12640.81</f>
        <v>40618.329999999994</v>
      </c>
      <c r="D28" s="53">
        <f>18039.66+8737.29+10538.64</f>
        <v>37315.59</v>
      </c>
      <c r="E28" s="53">
        <v>40608</v>
      </c>
      <c r="F28" s="53">
        <f>B28+D28-E28</f>
        <v>-3292.4100000000035</v>
      </c>
      <c r="K28" s="11"/>
    </row>
    <row r="29" spans="1:6" ht="13.5" hidden="1" thickBot="1">
      <c r="A29" s="62"/>
      <c r="B29" s="64"/>
      <c r="C29" s="64"/>
      <c r="D29" s="64"/>
      <c r="E29" s="64"/>
      <c r="F29" s="64"/>
    </row>
    <row r="30" spans="1:6" ht="13.5" hidden="1" thickBot="1">
      <c r="A30" s="62"/>
      <c r="B30" s="64"/>
      <c r="C30" s="64"/>
      <c r="D30" s="64"/>
      <c r="E30" s="64"/>
      <c r="F30" s="64"/>
    </row>
    <row r="31" spans="1:6" ht="13.5" hidden="1" thickBot="1">
      <c r="A31" s="62"/>
      <c r="B31" s="64"/>
      <c r="C31" s="64"/>
      <c r="D31" s="64"/>
      <c r="E31" s="64"/>
      <c r="F31" s="64"/>
    </row>
    <row r="32" spans="1:6" ht="13.5" hidden="1" thickBot="1">
      <c r="A32" s="62"/>
      <c r="B32" s="64"/>
      <c r="C32" s="69"/>
      <c r="D32" s="64"/>
      <c r="E32" s="64"/>
      <c r="F32" s="64"/>
    </row>
    <row r="33" spans="1:6" ht="13.5" hidden="1" thickBot="1">
      <c r="A33" s="62"/>
      <c r="B33" s="64"/>
      <c r="C33" s="64"/>
      <c r="D33" s="64"/>
      <c r="E33" s="64"/>
      <c r="F33" s="64"/>
    </row>
    <row r="34" spans="1:6" ht="43.5" customHeight="1" hidden="1">
      <c r="A34" s="62"/>
      <c r="B34" s="64"/>
      <c r="C34" s="64"/>
      <c r="D34" s="64"/>
      <c r="E34" s="64"/>
      <c r="F34" s="64"/>
    </row>
    <row r="35" spans="1:6" ht="13.5" hidden="1" thickBot="1">
      <c r="A35" s="62"/>
      <c r="B35" s="64"/>
      <c r="C35" s="35"/>
      <c r="D35" s="64"/>
      <c r="E35" s="64"/>
      <c r="F35" s="64"/>
    </row>
    <row r="36" spans="1:6" ht="27.75" customHeight="1">
      <c r="A36" s="68" t="s">
        <v>0</v>
      </c>
      <c r="B36" s="68">
        <f>SUM(B16:B35)</f>
        <v>-67618.52</v>
      </c>
      <c r="C36" s="68">
        <f>SUM(C14:C35)</f>
        <v>1931519.1900000002</v>
      </c>
      <c r="D36" s="68">
        <f>SUM(D14:D35)</f>
        <v>1565538.5200000003</v>
      </c>
      <c r="E36" s="68">
        <f>E16+E25+E28</f>
        <v>568347.65</v>
      </c>
      <c r="F36" s="68">
        <f>SUM(F16:F35)</f>
        <v>-61367.16999999997</v>
      </c>
    </row>
    <row r="37" spans="1:6" ht="12.75">
      <c r="A37" s="66"/>
      <c r="B37" s="66"/>
      <c r="C37" s="66">
        <f>C16+C25+C28</f>
        <v>622713.63</v>
      </c>
      <c r="D37" s="66">
        <f>D16+D25+D28</f>
        <v>574599</v>
      </c>
      <c r="E37" s="67"/>
      <c r="F37" s="66"/>
    </row>
    <row r="38" spans="1:6" ht="12.75">
      <c r="A38" s="66"/>
      <c r="B38" s="66"/>
      <c r="C38" s="66"/>
      <c r="D38" s="66"/>
      <c r="E38" s="66"/>
      <c r="F38" s="66"/>
    </row>
  </sheetData>
  <sheetProtection/>
  <mergeCells count="8">
    <mergeCell ref="A10:I10"/>
    <mergeCell ref="A1:F1"/>
    <mergeCell ref="A9:I9"/>
    <mergeCell ref="A3:B3"/>
    <mergeCell ref="A5:B5"/>
    <mergeCell ref="A6:B6"/>
    <mergeCell ref="A7:B7"/>
    <mergeCell ref="A4:B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7">
      <selection activeCell="C15" sqref="C15"/>
    </sheetView>
  </sheetViews>
  <sheetFormatPr defaultColWidth="9.00390625" defaultRowHeight="12.75"/>
  <cols>
    <col min="1" max="1" width="21.375" style="0" customWidth="1"/>
    <col min="2" max="2" width="16.37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5.75">
      <c r="A1" s="88" t="s">
        <v>41</v>
      </c>
      <c r="B1" s="89"/>
      <c r="C1" s="89"/>
      <c r="D1" s="89"/>
      <c r="E1" s="89"/>
      <c r="F1" s="89"/>
    </row>
    <row r="2" spans="1:9" ht="12.75" hidden="1">
      <c r="A2" s="90"/>
      <c r="B2" s="90"/>
      <c r="C2" s="90"/>
      <c r="D2" s="90"/>
      <c r="E2" s="90"/>
      <c r="F2" s="90"/>
      <c r="G2" s="90"/>
      <c r="H2" s="90"/>
      <c r="I2" s="90"/>
    </row>
    <row r="3" spans="1:9" ht="12.75" hidden="1">
      <c r="A3" s="90"/>
      <c r="B3" s="90"/>
      <c r="C3" s="90"/>
      <c r="D3" s="90"/>
      <c r="E3" s="90"/>
      <c r="F3" s="90"/>
      <c r="G3" s="90"/>
      <c r="H3" s="90"/>
      <c r="I3" s="90"/>
    </row>
    <row r="4" spans="1:9" ht="12.75" hidden="1">
      <c r="A4" s="87"/>
      <c r="B4" s="87"/>
      <c r="C4" s="87"/>
      <c r="D4" s="87"/>
      <c r="E4" s="87"/>
      <c r="F4" s="87"/>
      <c r="G4" s="87"/>
      <c r="H4" s="87"/>
      <c r="I4" s="87"/>
    </row>
    <row r="5" spans="1:9" ht="12.75">
      <c r="A5" s="86" t="s">
        <v>40</v>
      </c>
      <c r="B5" s="86"/>
      <c r="C5" s="86"/>
      <c r="D5" s="86"/>
      <c r="E5" s="86"/>
      <c r="F5" s="86"/>
      <c r="G5" s="30"/>
      <c r="H5" s="30"/>
      <c r="I5" s="30"/>
    </row>
    <row r="6" spans="1:9" ht="12.75">
      <c r="A6" s="31"/>
      <c r="B6" s="31"/>
      <c r="C6" s="31"/>
      <c r="D6" s="31"/>
      <c r="E6" s="31"/>
      <c r="F6" s="31"/>
      <c r="G6" s="30"/>
      <c r="H6" s="30"/>
      <c r="I6" s="30"/>
    </row>
    <row r="7" spans="1:6" ht="39" customHeight="1">
      <c r="A7" s="33" t="s">
        <v>1</v>
      </c>
      <c r="B7" s="33" t="s">
        <v>21</v>
      </c>
      <c r="C7" s="33" t="s">
        <v>22</v>
      </c>
      <c r="D7" s="33" t="s">
        <v>23</v>
      </c>
      <c r="E7" s="33" t="s">
        <v>24</v>
      </c>
      <c r="F7" s="33" t="s">
        <v>25</v>
      </c>
    </row>
    <row r="8" spans="1:6" ht="12.75" hidden="1">
      <c r="A8" s="1"/>
      <c r="B8" s="1"/>
      <c r="C8" s="1"/>
      <c r="D8" s="1"/>
      <c r="E8" s="1"/>
      <c r="F8" s="1"/>
    </row>
    <row r="9" spans="1:6" ht="12.75" hidden="1">
      <c r="A9" s="1"/>
      <c r="B9" s="1"/>
      <c r="C9" s="1"/>
      <c r="D9" s="1"/>
      <c r="E9" s="1"/>
      <c r="F9" s="1"/>
    </row>
    <row r="10" spans="1:6" ht="12.75" hidden="1">
      <c r="A10" s="1"/>
      <c r="B10" s="1"/>
      <c r="C10" s="1"/>
      <c r="D10" s="1"/>
      <c r="E10" s="1"/>
      <c r="F10" s="1"/>
    </row>
    <row r="11" spans="1:6" ht="12.75" hidden="1">
      <c r="A11" s="1"/>
      <c r="B11" s="1"/>
      <c r="C11" s="1"/>
      <c r="D11" s="1"/>
      <c r="E11" s="1"/>
      <c r="F11" s="1"/>
    </row>
    <row r="12" spans="1:6" ht="38.25">
      <c r="A12" s="40" t="s">
        <v>9</v>
      </c>
      <c r="B12" s="33">
        <v>-45282.57</v>
      </c>
      <c r="C12" s="63">
        <f>194418.07+138870.05+125226.88</f>
        <v>458515</v>
      </c>
      <c r="D12" s="63">
        <f>214650.22+104084.8+104404.96</f>
        <v>423139.98000000004</v>
      </c>
      <c r="E12" s="63">
        <v>458515</v>
      </c>
      <c r="F12" s="63">
        <f>B12+D12-E12</f>
        <v>-80657.58999999997</v>
      </c>
    </row>
    <row r="13" spans="1:6" ht="74.25" customHeight="1">
      <c r="A13" s="41" t="s">
        <v>58</v>
      </c>
      <c r="B13" s="34"/>
      <c r="C13" s="35"/>
      <c r="D13" s="35"/>
      <c r="E13" s="35">
        <v>125140.73</v>
      </c>
      <c r="F13" s="35"/>
    </row>
    <row r="14" spans="1:6" ht="56.25" customHeight="1">
      <c r="A14" s="41" t="s">
        <v>64</v>
      </c>
      <c r="B14" s="34"/>
      <c r="C14" s="35"/>
      <c r="D14" s="35"/>
      <c r="E14" s="35">
        <v>98690.19</v>
      </c>
      <c r="F14" s="35"/>
    </row>
    <row r="15" spans="1:6" ht="56.25" customHeight="1">
      <c r="A15" s="41" t="s">
        <v>65</v>
      </c>
      <c r="B15" s="34"/>
      <c r="C15" s="35"/>
      <c r="D15" s="35"/>
      <c r="E15" s="35">
        <v>18797</v>
      </c>
      <c r="F15" s="35"/>
    </row>
    <row r="16" spans="1:6" ht="42" customHeight="1">
      <c r="A16" s="41" t="s">
        <v>59</v>
      </c>
      <c r="B16" s="34"/>
      <c r="C16" s="35"/>
      <c r="D16" s="35"/>
      <c r="E16" s="35">
        <v>46462.05</v>
      </c>
      <c r="F16" s="35"/>
    </row>
    <row r="17" spans="1:6" ht="29.25" customHeight="1">
      <c r="A17" s="41" t="s">
        <v>6</v>
      </c>
      <c r="B17" s="34"/>
      <c r="C17" s="35"/>
      <c r="D17" s="35"/>
      <c r="E17" s="35">
        <v>47253.78</v>
      </c>
      <c r="F17" s="35"/>
    </row>
    <row r="18" spans="1:6" ht="39" customHeight="1">
      <c r="A18" s="41" t="s">
        <v>7</v>
      </c>
      <c r="B18" s="34"/>
      <c r="C18" s="35"/>
      <c r="D18" s="35"/>
      <c r="E18" s="35">
        <v>13156.55</v>
      </c>
      <c r="F18" s="35"/>
    </row>
    <row r="19" spans="1:6" ht="38.25">
      <c r="A19" s="41" t="s">
        <v>60</v>
      </c>
      <c r="B19" s="34"/>
      <c r="C19" s="35"/>
      <c r="D19" s="35"/>
      <c r="E19" s="35">
        <v>34035.3</v>
      </c>
      <c r="F19" s="35"/>
    </row>
    <row r="20" spans="1:6" ht="25.5">
      <c r="A20" s="41" t="s">
        <v>8</v>
      </c>
      <c r="B20" s="34"/>
      <c r="C20" s="35"/>
      <c r="D20" s="35"/>
      <c r="E20" s="35">
        <v>74979.4</v>
      </c>
      <c r="F20" s="35"/>
    </row>
    <row r="21" spans="1:6" ht="12.75" hidden="1">
      <c r="A21" s="12"/>
      <c r="B21" s="36"/>
      <c r="C21" s="37"/>
      <c r="D21" s="37"/>
      <c r="E21" s="37"/>
      <c r="F21" s="37"/>
    </row>
    <row r="22" spans="1:6" ht="12.75" hidden="1">
      <c r="A22" s="12"/>
      <c r="B22" s="37"/>
      <c r="C22" s="37"/>
      <c r="D22" s="37"/>
      <c r="E22" s="37"/>
      <c r="F22" s="37"/>
    </row>
    <row r="23" spans="1:6" ht="12.75" hidden="1">
      <c r="A23" s="12"/>
      <c r="B23" s="37"/>
      <c r="C23" s="37"/>
      <c r="D23" s="37"/>
      <c r="E23" s="37"/>
      <c r="F23" s="37"/>
    </row>
    <row r="24" spans="1:11" ht="12.75" hidden="1">
      <c r="A24" s="1"/>
      <c r="B24" s="35"/>
      <c r="C24" s="35"/>
      <c r="D24" s="35"/>
      <c r="E24" s="35"/>
      <c r="F24" s="35"/>
      <c r="K24" s="11"/>
    </row>
    <row r="25" spans="1:6" ht="12.75" hidden="1">
      <c r="A25" s="1"/>
      <c r="B25" s="35"/>
      <c r="C25" s="35"/>
      <c r="D25" s="35"/>
      <c r="E25" s="35"/>
      <c r="F25" s="35"/>
    </row>
    <row r="26" spans="1:6" ht="12.75" hidden="1">
      <c r="A26" s="1"/>
      <c r="B26" s="35"/>
      <c r="C26" s="35"/>
      <c r="D26" s="35"/>
      <c r="E26" s="35"/>
      <c r="F26" s="35"/>
    </row>
    <row r="27" spans="1:6" ht="12.75" hidden="1">
      <c r="A27" s="1"/>
      <c r="B27" s="38"/>
      <c r="C27" s="38"/>
      <c r="D27" s="35"/>
      <c r="E27" s="35"/>
      <c r="F27" s="35"/>
    </row>
    <row r="28" spans="1:6" ht="12.75" hidden="1">
      <c r="A28" s="4"/>
      <c r="B28" s="38"/>
      <c r="C28" s="35"/>
      <c r="D28" s="35"/>
      <c r="E28" s="35"/>
      <c r="F28" s="35"/>
    </row>
    <row r="29" spans="1:6" ht="12.75" hidden="1">
      <c r="A29" s="4"/>
      <c r="B29" s="38"/>
      <c r="C29" s="35"/>
      <c r="D29" s="35"/>
      <c r="E29" s="35"/>
      <c r="F29" s="35"/>
    </row>
    <row r="30" spans="1:6" ht="43.5" customHeight="1" hidden="1">
      <c r="A30" s="5"/>
      <c r="B30" s="39"/>
      <c r="C30" s="35"/>
      <c r="D30" s="35"/>
      <c r="E30" s="35"/>
      <c r="F30" s="35"/>
    </row>
    <row r="31" spans="1:6" ht="13.5" hidden="1" thickBot="1">
      <c r="A31" s="7"/>
      <c r="B31" s="8"/>
      <c r="C31" s="9"/>
      <c r="D31" s="9"/>
      <c r="E31" s="9"/>
      <c r="F31" s="10"/>
    </row>
    <row r="32" ht="36.75" customHeight="1" hidden="1" thickBot="1">
      <c r="E32" s="11"/>
    </row>
    <row r="33" ht="12.75">
      <c r="E33" s="6"/>
    </row>
  </sheetData>
  <sheetProtection/>
  <mergeCells count="5">
    <mergeCell ref="A5:F5"/>
    <mergeCell ref="A4:I4"/>
    <mergeCell ref="A1:F1"/>
    <mergeCell ref="A2:I2"/>
    <mergeCell ref="A3:I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4">
      <selection activeCell="B111" sqref="B111"/>
    </sheetView>
  </sheetViews>
  <sheetFormatPr defaultColWidth="9.00390625" defaultRowHeight="12.75"/>
  <cols>
    <col min="1" max="1" width="9.00390625" style="0" customWidth="1"/>
    <col min="2" max="2" width="23.875" style="0" customWidth="1"/>
    <col min="3" max="3" width="14.75390625" style="0" customWidth="1"/>
    <col min="4" max="4" width="15.875" style="0" customWidth="1"/>
    <col min="5" max="5" width="16.00390625" style="0" customWidth="1"/>
  </cols>
  <sheetData>
    <row r="1" spans="1:7" ht="12.75" customHeight="1">
      <c r="A1" s="95" t="s">
        <v>13</v>
      </c>
      <c r="B1" s="95"/>
      <c r="C1" s="95"/>
      <c r="D1" s="95"/>
      <c r="E1" s="95"/>
      <c r="F1" s="29"/>
      <c r="G1" s="29"/>
    </row>
    <row r="2" spans="1:7" ht="15.75">
      <c r="A2" s="96" t="s">
        <v>26</v>
      </c>
      <c r="B2" s="96"/>
      <c r="C2" s="96"/>
      <c r="D2" s="96"/>
      <c r="E2" s="96"/>
      <c r="F2" s="29"/>
      <c r="G2" s="29"/>
    </row>
    <row r="3" spans="1:7" ht="15.75" hidden="1">
      <c r="A3" s="42"/>
      <c r="B3" s="43"/>
      <c r="C3" s="43"/>
      <c r="D3" s="43"/>
      <c r="E3" s="43"/>
      <c r="F3" s="11"/>
      <c r="G3" s="11"/>
    </row>
    <row r="4" spans="1:7" ht="15.75">
      <c r="A4" s="96" t="s">
        <v>42</v>
      </c>
      <c r="B4" s="96"/>
      <c r="C4" s="96"/>
      <c r="D4" s="96"/>
      <c r="E4" s="96"/>
      <c r="F4" s="11"/>
      <c r="G4" s="11"/>
    </row>
    <row r="5" spans="1:7" ht="12.75">
      <c r="A5" s="91"/>
      <c r="B5" s="92"/>
      <c r="C5" s="93"/>
      <c r="D5" s="93"/>
      <c r="E5" s="93"/>
      <c r="F5" s="93"/>
      <c r="G5" s="93"/>
    </row>
    <row r="6" spans="1:7" ht="12.75" hidden="1">
      <c r="A6" s="16"/>
      <c r="B6" s="16"/>
      <c r="C6" s="16"/>
      <c r="D6" s="16"/>
      <c r="E6" s="16"/>
      <c r="F6" s="29"/>
      <c r="G6" s="29"/>
    </row>
    <row r="7" spans="1:7" ht="12.75" hidden="1">
      <c r="A7" s="16"/>
      <c r="B7" s="16"/>
      <c r="C7" s="16"/>
      <c r="D7" s="16"/>
      <c r="E7" s="16"/>
      <c r="F7" s="29"/>
      <c r="G7" s="29"/>
    </row>
    <row r="8" spans="1:7" ht="12.75" hidden="1">
      <c r="A8" s="16"/>
      <c r="B8" s="16"/>
      <c r="C8" s="16"/>
      <c r="D8" s="16"/>
      <c r="E8" s="16"/>
      <c r="F8" s="29"/>
      <c r="G8" s="29"/>
    </row>
    <row r="9" spans="1:7" ht="12.75" hidden="1">
      <c r="A9" s="16"/>
      <c r="B9" s="16"/>
      <c r="C9" s="16"/>
      <c r="D9" s="16"/>
      <c r="E9" s="16"/>
      <c r="F9" s="29"/>
      <c r="G9" s="29"/>
    </row>
    <row r="10" spans="1:7" ht="12.75" hidden="1">
      <c r="A10" s="16"/>
      <c r="B10" s="16"/>
      <c r="C10" s="16"/>
      <c r="D10" s="16"/>
      <c r="E10" s="16"/>
      <c r="F10" s="29"/>
      <c r="G10" s="29"/>
    </row>
    <row r="11" spans="1:7" ht="67.5" customHeight="1">
      <c r="A11" s="33" t="s">
        <v>21</v>
      </c>
      <c r="B11" s="33" t="s">
        <v>22</v>
      </c>
      <c r="C11" s="33" t="s">
        <v>23</v>
      </c>
      <c r="D11" s="33" t="s">
        <v>24</v>
      </c>
      <c r="E11" s="33" t="s">
        <v>25</v>
      </c>
      <c r="F11" s="29"/>
      <c r="G11" s="29"/>
    </row>
    <row r="12" spans="1:7" ht="49.5" customHeight="1">
      <c r="A12" s="45">
        <v>-22335.95</v>
      </c>
      <c r="B12" s="79">
        <f>49668.85+35477.75+38433.7</f>
        <v>123580.3</v>
      </c>
      <c r="C12" s="79">
        <f>55508.87+26591.03+32043.53</f>
        <v>114143.43</v>
      </c>
      <c r="D12" s="46">
        <v>69224.65</v>
      </c>
      <c r="E12" s="46">
        <f>A12+C12-D12</f>
        <v>22582.83</v>
      </c>
      <c r="F12" s="20"/>
      <c r="G12" s="20"/>
    </row>
    <row r="13" spans="1:7" ht="51.75" customHeight="1">
      <c r="A13" s="94"/>
      <c r="B13" s="94"/>
      <c r="C13" s="94"/>
      <c r="D13" s="94"/>
      <c r="E13" s="94"/>
      <c r="F13" s="20"/>
      <c r="G13" s="20"/>
    </row>
    <row r="14" spans="1:5" ht="58.5" customHeight="1">
      <c r="A14" s="44" t="s">
        <v>11</v>
      </c>
      <c r="B14" s="32" t="s">
        <v>27</v>
      </c>
      <c r="C14" s="44" t="s">
        <v>10</v>
      </c>
      <c r="D14" s="32" t="s">
        <v>29</v>
      </c>
      <c r="E14" s="32" t="s">
        <v>28</v>
      </c>
    </row>
    <row r="15" spans="1:5" ht="12.75" hidden="1">
      <c r="A15" s="1"/>
      <c r="B15" s="1"/>
      <c r="C15" s="1"/>
      <c r="D15" s="1"/>
      <c r="E15" s="1"/>
    </row>
    <row r="16" spans="1:5" ht="12.75" hidden="1">
      <c r="A16" s="15">
        <v>-28791.87</v>
      </c>
      <c r="B16" s="16">
        <f>226756.8+22253</f>
        <v>249009.8</v>
      </c>
      <c r="C16" s="16">
        <f>210424+11554.12</f>
        <v>221978.12</v>
      </c>
      <c r="D16" s="16">
        <v>249009.8</v>
      </c>
      <c r="E16" s="16">
        <f>A16+C16-D16</f>
        <v>-55823.54999999999</v>
      </c>
    </row>
    <row r="17" spans="1:5" ht="12.75" hidden="1">
      <c r="A17" s="3"/>
      <c r="B17" s="2"/>
      <c r="C17" s="2"/>
      <c r="D17" s="2"/>
      <c r="E17" s="2"/>
    </row>
    <row r="18" spans="1:5" ht="12.75" hidden="1">
      <c r="A18" s="3"/>
      <c r="B18" s="2"/>
      <c r="C18" s="2"/>
      <c r="D18" s="2"/>
      <c r="E18" s="2"/>
    </row>
    <row r="19" spans="1:5" ht="12.75" hidden="1">
      <c r="A19" s="3"/>
      <c r="B19" s="2"/>
      <c r="C19" s="2"/>
      <c r="D19" s="2"/>
      <c r="E19" s="2"/>
    </row>
    <row r="20" spans="1:5" ht="12.75" hidden="1">
      <c r="A20" s="3"/>
      <c r="B20" s="2"/>
      <c r="C20" s="2"/>
      <c r="D20" s="2"/>
      <c r="E20" s="2"/>
    </row>
    <row r="21" spans="1:5" ht="12.75" hidden="1">
      <c r="A21" s="3"/>
      <c r="B21" s="2"/>
      <c r="C21" s="2"/>
      <c r="D21" s="2"/>
      <c r="E21" s="2"/>
    </row>
    <row r="22" spans="1:5" ht="12.75" hidden="1">
      <c r="A22" s="3"/>
      <c r="B22" s="2"/>
      <c r="C22" s="2"/>
      <c r="D22" s="2"/>
      <c r="E22" s="2"/>
    </row>
    <row r="23" spans="1:5" ht="12.75" hidden="1">
      <c r="A23" s="3"/>
      <c r="B23" s="2"/>
      <c r="C23" s="2"/>
      <c r="D23" s="2"/>
      <c r="E23" s="2"/>
    </row>
    <row r="24" spans="1:5" ht="12.75" hidden="1">
      <c r="A24" s="3"/>
      <c r="B24" s="2"/>
      <c r="C24" s="2"/>
      <c r="D24" s="2"/>
      <c r="E24" s="2"/>
    </row>
    <row r="25" spans="1:5" ht="12.75" hidden="1">
      <c r="A25" s="13">
        <v>-61244.32</v>
      </c>
      <c r="B25" s="14">
        <f>190211.4+25913.56</f>
        <v>216124.96</v>
      </c>
      <c r="C25" s="14">
        <f>158833.4+13454.79</f>
        <v>172288.19</v>
      </c>
      <c r="D25" s="14">
        <f>55829</f>
        <v>55829</v>
      </c>
      <c r="E25" s="14">
        <f>A25+C25-D25</f>
        <v>55214.869999999995</v>
      </c>
    </row>
    <row r="26" spans="1:5" ht="12.75" hidden="1">
      <c r="A26" s="19"/>
      <c r="B26" s="18"/>
      <c r="C26" s="1"/>
      <c r="D26" s="1"/>
      <c r="E26" s="1"/>
    </row>
    <row r="27" spans="1:5" ht="12.75" hidden="1">
      <c r="A27" s="3"/>
      <c r="B27" s="18"/>
      <c r="C27" s="1"/>
      <c r="D27" s="1"/>
      <c r="E27" s="1"/>
    </row>
    <row r="28" spans="1:5" ht="12.75" hidden="1">
      <c r="A28" s="18"/>
      <c r="B28" s="18"/>
      <c r="C28" s="1"/>
      <c r="D28" s="1"/>
      <c r="E28" s="1"/>
    </row>
    <row r="29" spans="1:5" ht="12.75" hidden="1">
      <c r="A29" s="17"/>
      <c r="B29" s="17"/>
      <c r="C29" s="1"/>
      <c r="D29" s="1"/>
      <c r="E29" s="1"/>
    </row>
    <row r="30" spans="1:5" ht="12.75" hidden="1">
      <c r="A30" s="2"/>
      <c r="B30" s="18"/>
      <c r="C30" s="1"/>
      <c r="D30" s="1"/>
      <c r="E30" s="1"/>
    </row>
    <row r="31" spans="1:5" ht="63">
      <c r="A31" s="47">
        <v>1</v>
      </c>
      <c r="B31" s="50" t="s">
        <v>43</v>
      </c>
      <c r="C31" s="51" t="s">
        <v>46</v>
      </c>
      <c r="D31" s="52">
        <v>1</v>
      </c>
      <c r="E31" s="56">
        <v>10200</v>
      </c>
    </row>
    <row r="32" spans="1:5" ht="31.5">
      <c r="A32" s="47">
        <v>2</v>
      </c>
      <c r="B32" s="50" t="s">
        <v>44</v>
      </c>
      <c r="C32" s="51" t="s">
        <v>47</v>
      </c>
      <c r="D32" s="52">
        <v>4.5</v>
      </c>
      <c r="E32" s="56">
        <v>11560</v>
      </c>
    </row>
    <row r="33" spans="1:5" ht="37.5" customHeight="1">
      <c r="A33" s="47">
        <v>3</v>
      </c>
      <c r="B33" s="50" t="s">
        <v>45</v>
      </c>
      <c r="C33" s="51" t="s">
        <v>46</v>
      </c>
      <c r="D33" s="52">
        <v>13</v>
      </c>
      <c r="E33" s="56">
        <v>1755</v>
      </c>
    </row>
    <row r="34" spans="1:5" ht="31.5">
      <c r="A34" s="47">
        <v>4</v>
      </c>
      <c r="B34" s="50" t="s">
        <v>14</v>
      </c>
      <c r="C34" s="51" t="s">
        <v>46</v>
      </c>
      <c r="D34" s="52">
        <v>4</v>
      </c>
      <c r="E34" s="56">
        <v>39200</v>
      </c>
    </row>
    <row r="35" spans="1:5" ht="15.75" hidden="1">
      <c r="A35" s="47"/>
      <c r="B35" s="47"/>
      <c r="C35" s="47"/>
      <c r="D35" s="47"/>
      <c r="E35" s="56">
        <v>39200</v>
      </c>
    </row>
    <row r="36" spans="1:5" ht="15.75" hidden="1">
      <c r="A36" s="47"/>
      <c r="B36" s="47"/>
      <c r="C36" s="47"/>
      <c r="D36" s="47"/>
      <c r="E36" s="56">
        <v>39200</v>
      </c>
    </row>
    <row r="37" spans="1:5" ht="15.75" hidden="1">
      <c r="A37" s="47"/>
      <c r="B37" s="47"/>
      <c r="C37" s="47"/>
      <c r="D37" s="47"/>
      <c r="E37" s="56">
        <v>39200</v>
      </c>
    </row>
    <row r="38" spans="1:5" ht="15.75" hidden="1">
      <c r="A38" s="47"/>
      <c r="B38" s="47"/>
      <c r="C38" s="47"/>
      <c r="D38" s="47"/>
      <c r="E38" s="56">
        <v>39200</v>
      </c>
    </row>
    <row r="39" spans="1:5" ht="15.75" hidden="1">
      <c r="A39" s="47"/>
      <c r="B39" s="47"/>
      <c r="C39" s="47"/>
      <c r="D39" s="47"/>
      <c r="E39" s="56">
        <v>39200</v>
      </c>
    </row>
    <row r="40" spans="1:5" ht="15.75" hidden="1">
      <c r="A40" s="47"/>
      <c r="B40" s="47"/>
      <c r="C40" s="47"/>
      <c r="D40" s="47"/>
      <c r="E40" s="56">
        <v>39200</v>
      </c>
    </row>
    <row r="41" spans="1:5" ht="15.75" hidden="1">
      <c r="A41" s="47"/>
      <c r="B41" s="47"/>
      <c r="C41" s="47"/>
      <c r="D41" s="47"/>
      <c r="E41" s="56">
        <v>39200</v>
      </c>
    </row>
    <row r="42" spans="1:5" ht="15.75" hidden="1">
      <c r="A42" s="47"/>
      <c r="B42" s="47"/>
      <c r="C42" s="47"/>
      <c r="D42" s="47"/>
      <c r="E42" s="56">
        <v>39200</v>
      </c>
    </row>
    <row r="43" spans="1:5" ht="15.75" hidden="1">
      <c r="A43" s="47"/>
      <c r="B43" s="47"/>
      <c r="C43" s="47"/>
      <c r="D43" s="47"/>
      <c r="E43" s="56">
        <v>39200</v>
      </c>
    </row>
    <row r="44" spans="1:5" ht="15.75" hidden="1">
      <c r="A44" s="47"/>
      <c r="B44" s="47"/>
      <c r="C44" s="47"/>
      <c r="D44" s="47"/>
      <c r="E44" s="56">
        <v>39200</v>
      </c>
    </row>
    <row r="45" spans="1:5" ht="15.75" hidden="1">
      <c r="A45" s="47"/>
      <c r="B45" s="47"/>
      <c r="C45" s="47"/>
      <c r="D45" s="47"/>
      <c r="E45" s="56">
        <v>39200</v>
      </c>
    </row>
    <row r="46" spans="1:5" ht="15.75" hidden="1">
      <c r="A46" s="47"/>
      <c r="B46" s="47"/>
      <c r="C46" s="47"/>
      <c r="D46" s="47"/>
      <c r="E46" s="56">
        <v>39200</v>
      </c>
    </row>
    <row r="47" spans="1:5" ht="15.75" hidden="1">
      <c r="A47" s="47"/>
      <c r="B47" s="47"/>
      <c r="C47" s="47"/>
      <c r="D47" s="47"/>
      <c r="E47" s="56">
        <v>39200</v>
      </c>
    </row>
    <row r="48" spans="1:5" ht="15.75" hidden="1">
      <c r="A48" s="47"/>
      <c r="B48" s="47"/>
      <c r="C48" s="47"/>
      <c r="D48" s="47"/>
      <c r="E48" s="56">
        <v>39200</v>
      </c>
    </row>
    <row r="49" spans="1:5" ht="15.75" hidden="1">
      <c r="A49" s="47"/>
      <c r="B49" s="47"/>
      <c r="C49" s="47"/>
      <c r="D49" s="47"/>
      <c r="E49" s="56">
        <v>39200</v>
      </c>
    </row>
    <row r="50" spans="1:5" ht="15.75" hidden="1">
      <c r="A50" s="47"/>
      <c r="B50" s="47"/>
      <c r="C50" s="47"/>
      <c r="D50" s="47"/>
      <c r="E50" s="56">
        <v>39200</v>
      </c>
    </row>
    <row r="51" spans="1:5" ht="15.75" hidden="1">
      <c r="A51" s="47"/>
      <c r="B51" s="47"/>
      <c r="C51" s="47"/>
      <c r="D51" s="47"/>
      <c r="E51" s="56">
        <v>39200</v>
      </c>
    </row>
    <row r="52" spans="1:5" ht="15.75" hidden="1">
      <c r="A52" s="47"/>
      <c r="B52" s="47"/>
      <c r="C52" s="47"/>
      <c r="D52" s="47"/>
      <c r="E52" s="56">
        <v>39200</v>
      </c>
    </row>
    <row r="53" spans="1:5" ht="15.75" hidden="1">
      <c r="A53" s="47"/>
      <c r="B53" s="47"/>
      <c r="C53" s="47"/>
      <c r="D53" s="47"/>
      <c r="E53" s="56">
        <v>39200</v>
      </c>
    </row>
    <row r="54" spans="1:5" ht="15.75" hidden="1">
      <c r="A54" s="47"/>
      <c r="B54" s="47"/>
      <c r="C54" s="47"/>
      <c r="D54" s="47"/>
      <c r="E54" s="56">
        <v>39200</v>
      </c>
    </row>
    <row r="55" spans="1:5" ht="15.75" hidden="1">
      <c r="A55" s="47"/>
      <c r="B55" s="47"/>
      <c r="C55" s="47"/>
      <c r="D55" s="47"/>
      <c r="E55" s="56">
        <v>39200</v>
      </c>
    </row>
    <row r="56" spans="1:5" ht="15.75" hidden="1">
      <c r="A56" s="47"/>
      <c r="B56" s="47"/>
      <c r="C56" s="47"/>
      <c r="D56" s="47"/>
      <c r="E56" s="56">
        <v>39200</v>
      </c>
    </row>
    <row r="57" spans="1:5" ht="15.75" hidden="1">
      <c r="A57" s="47"/>
      <c r="B57" s="47"/>
      <c r="C57" s="47"/>
      <c r="D57" s="47"/>
      <c r="E57" s="56">
        <v>39200</v>
      </c>
    </row>
    <row r="58" spans="1:5" ht="15.75" hidden="1">
      <c r="A58" s="47"/>
      <c r="B58" s="47"/>
      <c r="C58" s="47"/>
      <c r="D58" s="47"/>
      <c r="E58" s="56">
        <v>39200</v>
      </c>
    </row>
    <row r="59" spans="1:5" ht="15.75" hidden="1">
      <c r="A59" s="47"/>
      <c r="B59" s="47"/>
      <c r="C59" s="47"/>
      <c r="D59" s="47"/>
      <c r="E59" s="56">
        <v>39200</v>
      </c>
    </row>
    <row r="60" spans="1:5" ht="15.75" hidden="1">
      <c r="A60" s="47"/>
      <c r="B60" s="47"/>
      <c r="C60" s="47"/>
      <c r="D60" s="47"/>
      <c r="E60" s="56">
        <v>39200</v>
      </c>
    </row>
    <row r="61" spans="1:5" ht="15.75" hidden="1">
      <c r="A61" s="47"/>
      <c r="B61" s="47"/>
      <c r="C61" s="47"/>
      <c r="D61" s="47"/>
      <c r="E61" s="56">
        <v>39200</v>
      </c>
    </row>
    <row r="62" spans="1:5" ht="15.75" hidden="1">
      <c r="A62" s="47"/>
      <c r="B62" s="47"/>
      <c r="C62" s="47"/>
      <c r="D62" s="47"/>
      <c r="E62" s="56">
        <v>39200</v>
      </c>
    </row>
    <row r="63" spans="1:5" ht="15.75" hidden="1">
      <c r="A63" s="47"/>
      <c r="B63" s="47"/>
      <c r="C63" s="47"/>
      <c r="D63" s="47"/>
      <c r="E63" s="56">
        <v>39200</v>
      </c>
    </row>
    <row r="64" spans="1:5" ht="15.75" hidden="1">
      <c r="A64" s="47"/>
      <c r="B64" s="47"/>
      <c r="C64" s="47"/>
      <c r="D64" s="47"/>
      <c r="E64" s="56">
        <v>39200</v>
      </c>
    </row>
    <row r="65" spans="1:5" ht="15.75" hidden="1">
      <c r="A65" s="47"/>
      <c r="B65" s="47"/>
      <c r="C65" s="47"/>
      <c r="D65" s="47"/>
      <c r="E65" s="56">
        <v>39200</v>
      </c>
    </row>
    <row r="66" spans="1:5" ht="15.75" hidden="1">
      <c r="A66" s="47"/>
      <c r="B66" s="47"/>
      <c r="C66" s="47"/>
      <c r="D66" s="47"/>
      <c r="E66" s="56">
        <v>39200</v>
      </c>
    </row>
    <row r="67" spans="1:5" ht="15.75" hidden="1">
      <c r="A67" s="47"/>
      <c r="B67" s="47"/>
      <c r="C67" s="47"/>
      <c r="D67" s="47"/>
      <c r="E67" s="56">
        <v>39200</v>
      </c>
    </row>
    <row r="68" spans="1:5" ht="15.75" hidden="1">
      <c r="A68" s="47"/>
      <c r="B68" s="47"/>
      <c r="C68" s="47"/>
      <c r="D68" s="47"/>
      <c r="E68" s="56">
        <v>39200</v>
      </c>
    </row>
    <row r="69" spans="1:5" ht="15.75" hidden="1">
      <c r="A69" s="47"/>
      <c r="B69" s="47"/>
      <c r="C69" s="47"/>
      <c r="D69" s="47"/>
      <c r="E69" s="56">
        <v>39200</v>
      </c>
    </row>
    <row r="70" spans="1:5" ht="15.75" hidden="1">
      <c r="A70" s="47"/>
      <c r="B70" s="47"/>
      <c r="C70" s="47"/>
      <c r="D70" s="47"/>
      <c r="E70" s="56">
        <v>39200</v>
      </c>
    </row>
    <row r="71" spans="1:5" ht="15.75" hidden="1">
      <c r="A71" s="47"/>
      <c r="B71" s="47"/>
      <c r="C71" s="47"/>
      <c r="D71" s="47"/>
      <c r="E71" s="56">
        <v>39200</v>
      </c>
    </row>
    <row r="72" spans="1:5" ht="15.75" hidden="1">
      <c r="A72" s="47"/>
      <c r="B72" s="47"/>
      <c r="C72" s="47"/>
      <c r="D72" s="47"/>
      <c r="E72" s="56">
        <v>39200</v>
      </c>
    </row>
    <row r="73" spans="1:5" ht="15.75" hidden="1">
      <c r="A73" s="47"/>
      <c r="B73" s="47"/>
      <c r="C73" s="47"/>
      <c r="D73" s="47"/>
      <c r="E73" s="56">
        <v>39200</v>
      </c>
    </row>
    <row r="74" spans="1:5" ht="15.75" hidden="1">
      <c r="A74" s="47"/>
      <c r="B74" s="47"/>
      <c r="C74" s="47"/>
      <c r="D74" s="47"/>
      <c r="E74" s="56">
        <v>39200</v>
      </c>
    </row>
    <row r="75" spans="1:5" ht="15.75" hidden="1">
      <c r="A75" s="47"/>
      <c r="B75" s="47"/>
      <c r="C75" s="47"/>
      <c r="D75" s="47"/>
      <c r="E75" s="56">
        <v>39200</v>
      </c>
    </row>
    <row r="76" spans="1:5" ht="15.75" hidden="1">
      <c r="A76" s="47"/>
      <c r="B76" s="47"/>
      <c r="C76" s="47"/>
      <c r="D76" s="47"/>
      <c r="E76" s="56">
        <v>39200</v>
      </c>
    </row>
    <row r="77" spans="1:5" ht="15.75" hidden="1">
      <c r="A77" s="47"/>
      <c r="B77" s="47"/>
      <c r="C77" s="47"/>
      <c r="D77" s="47"/>
      <c r="E77" s="56">
        <v>39200</v>
      </c>
    </row>
    <row r="78" spans="1:5" ht="15.75" hidden="1">
      <c r="A78" s="47"/>
      <c r="B78" s="47"/>
      <c r="C78" s="47"/>
      <c r="D78" s="47"/>
      <c r="E78" s="56">
        <v>39200</v>
      </c>
    </row>
    <row r="79" spans="1:5" ht="15.75" hidden="1">
      <c r="A79" s="47"/>
      <c r="B79" s="47"/>
      <c r="C79" s="47"/>
      <c r="D79" s="47"/>
      <c r="E79" s="56">
        <v>39200</v>
      </c>
    </row>
    <row r="80" spans="1:5" ht="15.75" hidden="1">
      <c r="A80" s="47"/>
      <c r="B80" s="47"/>
      <c r="C80" s="47"/>
      <c r="D80" s="47"/>
      <c r="E80" s="56">
        <v>39200</v>
      </c>
    </row>
    <row r="81" spans="1:5" ht="15.75" hidden="1">
      <c r="A81" s="47"/>
      <c r="B81" s="47"/>
      <c r="C81" s="47"/>
      <c r="D81" s="47"/>
      <c r="E81" s="56">
        <v>39200</v>
      </c>
    </row>
    <row r="82" spans="1:5" ht="15.75" hidden="1">
      <c r="A82" s="47"/>
      <c r="B82" s="47"/>
      <c r="C82" s="47"/>
      <c r="D82" s="47"/>
      <c r="E82" s="56">
        <v>39200</v>
      </c>
    </row>
    <row r="83" spans="1:5" ht="15.75" hidden="1">
      <c r="A83" s="47"/>
      <c r="B83" s="47"/>
      <c r="C83" s="47"/>
      <c r="D83" s="47"/>
      <c r="E83" s="56">
        <v>39200</v>
      </c>
    </row>
    <row r="84" spans="1:5" ht="15.75" hidden="1">
      <c r="A84" s="47"/>
      <c r="B84" s="47"/>
      <c r="C84" s="47"/>
      <c r="D84" s="47"/>
      <c r="E84" s="56">
        <v>39200</v>
      </c>
    </row>
    <row r="85" spans="1:5" ht="15.75" hidden="1">
      <c r="A85" s="47"/>
      <c r="B85" s="47"/>
      <c r="C85" s="47"/>
      <c r="D85" s="47"/>
      <c r="E85" s="56">
        <v>39200</v>
      </c>
    </row>
    <row r="86" spans="1:5" ht="15.75" hidden="1">
      <c r="A86" s="47"/>
      <c r="B86" s="47"/>
      <c r="C86" s="47"/>
      <c r="D86" s="47"/>
      <c r="E86" s="56">
        <v>39200</v>
      </c>
    </row>
    <row r="87" spans="1:5" ht="15.75" hidden="1">
      <c r="A87" s="47"/>
      <c r="B87" s="47"/>
      <c r="C87" s="47"/>
      <c r="D87" s="47"/>
      <c r="E87" s="56">
        <v>39200</v>
      </c>
    </row>
    <row r="88" spans="1:5" ht="15.75" hidden="1">
      <c r="A88" s="47"/>
      <c r="B88" s="47"/>
      <c r="C88" s="47"/>
      <c r="D88" s="47"/>
      <c r="E88" s="56">
        <v>39200</v>
      </c>
    </row>
    <row r="89" spans="1:5" ht="15.75" hidden="1">
      <c r="A89" s="47"/>
      <c r="B89" s="47"/>
      <c r="C89" s="47"/>
      <c r="D89" s="47"/>
      <c r="E89" s="56">
        <v>39200</v>
      </c>
    </row>
    <row r="90" spans="1:5" ht="15.75" hidden="1">
      <c r="A90" s="47"/>
      <c r="B90" s="47"/>
      <c r="C90" s="47"/>
      <c r="D90" s="47"/>
      <c r="E90" s="56">
        <v>39200</v>
      </c>
    </row>
    <row r="91" spans="1:5" ht="15.75" hidden="1">
      <c r="A91" s="47"/>
      <c r="B91" s="47"/>
      <c r="C91" s="47"/>
      <c r="D91" s="47"/>
      <c r="E91" s="56">
        <v>39200</v>
      </c>
    </row>
    <row r="92" spans="1:5" ht="15.75" hidden="1">
      <c r="A92" s="47"/>
      <c r="B92" s="47"/>
      <c r="C92" s="47"/>
      <c r="D92" s="47"/>
      <c r="E92" s="56">
        <v>39200</v>
      </c>
    </row>
    <row r="93" spans="1:5" ht="15.75" hidden="1">
      <c r="A93" s="47"/>
      <c r="B93" s="47"/>
      <c r="C93" s="47"/>
      <c r="D93" s="47"/>
      <c r="E93" s="56">
        <v>39200</v>
      </c>
    </row>
    <row r="94" spans="1:5" ht="15.75" hidden="1">
      <c r="A94" s="47"/>
      <c r="B94" s="47"/>
      <c r="C94" s="47"/>
      <c r="D94" s="47"/>
      <c r="E94" s="56">
        <v>39200</v>
      </c>
    </row>
    <row r="95" spans="1:5" ht="15.75" hidden="1">
      <c r="A95" s="47"/>
      <c r="B95" s="47"/>
      <c r="C95" s="47"/>
      <c r="D95" s="47"/>
      <c r="E95" s="56">
        <v>39200</v>
      </c>
    </row>
    <row r="96" spans="1:5" ht="15.75" hidden="1">
      <c r="A96" s="47"/>
      <c r="B96" s="47"/>
      <c r="C96" s="47"/>
      <c r="D96" s="47"/>
      <c r="E96" s="56">
        <v>39200</v>
      </c>
    </row>
    <row r="97" spans="1:5" ht="15.75" hidden="1">
      <c r="A97" s="47"/>
      <c r="B97" s="47"/>
      <c r="C97" s="47"/>
      <c r="D97" s="47"/>
      <c r="E97" s="56">
        <v>39200</v>
      </c>
    </row>
    <row r="98" spans="1:5" ht="24.75" customHeight="1" hidden="1">
      <c r="A98" s="47"/>
      <c r="B98" s="47"/>
      <c r="C98" s="47"/>
      <c r="D98" s="47"/>
      <c r="E98" s="56">
        <v>39200</v>
      </c>
    </row>
    <row r="99" spans="1:5" ht="26.25" customHeight="1" hidden="1">
      <c r="A99" s="47"/>
      <c r="B99" s="47"/>
      <c r="C99" s="47"/>
      <c r="D99" s="47"/>
      <c r="E99" s="56">
        <v>39200</v>
      </c>
    </row>
    <row r="100" spans="1:5" ht="29.25" customHeight="1" hidden="1">
      <c r="A100" s="47"/>
      <c r="B100" s="47"/>
      <c r="C100" s="47"/>
      <c r="D100" s="47"/>
      <c r="E100" s="56">
        <v>39200</v>
      </c>
    </row>
    <row r="101" spans="1:5" ht="38.25" customHeight="1" hidden="1">
      <c r="A101" s="47"/>
      <c r="B101" s="47"/>
      <c r="C101" s="47"/>
      <c r="D101" s="47"/>
      <c r="E101" s="56">
        <v>39200</v>
      </c>
    </row>
    <row r="102" spans="1:5" ht="29.25" customHeight="1" hidden="1">
      <c r="A102" s="47"/>
      <c r="B102" s="47"/>
      <c r="C102" s="47"/>
      <c r="D102" s="47"/>
      <c r="E102" s="56">
        <v>39200</v>
      </c>
    </row>
    <row r="103" spans="1:5" ht="29.25" customHeight="1" hidden="1">
      <c r="A103" s="47"/>
      <c r="B103" s="47"/>
      <c r="C103" s="47"/>
      <c r="D103" s="47"/>
      <c r="E103" s="56">
        <v>39200</v>
      </c>
    </row>
    <row r="104" spans="1:5" ht="29.25" customHeight="1" hidden="1">
      <c r="A104" s="47"/>
      <c r="B104" s="47"/>
      <c r="C104" s="47"/>
      <c r="D104" s="47"/>
      <c r="E104" s="56">
        <v>39200</v>
      </c>
    </row>
    <row r="105" spans="1:5" ht="29.25" customHeight="1" hidden="1">
      <c r="A105" s="47"/>
      <c r="B105" s="47"/>
      <c r="C105" s="47"/>
      <c r="D105" s="47"/>
      <c r="E105" s="56">
        <v>39200</v>
      </c>
    </row>
    <row r="106" spans="1:5" ht="29.25" customHeight="1" hidden="1">
      <c r="A106" s="47"/>
      <c r="B106" s="47"/>
      <c r="C106" s="47"/>
      <c r="D106" s="47"/>
      <c r="E106" s="56">
        <v>39200</v>
      </c>
    </row>
    <row r="107" spans="1:5" ht="49.5" customHeight="1" hidden="1">
      <c r="A107" s="47"/>
      <c r="B107" s="47"/>
      <c r="C107" s="47"/>
      <c r="D107" s="47"/>
      <c r="E107" s="56">
        <v>39200</v>
      </c>
    </row>
    <row r="108" spans="1:5" ht="29.25" customHeight="1" hidden="1">
      <c r="A108" s="47"/>
      <c r="B108" s="47"/>
      <c r="C108" s="47"/>
      <c r="D108" s="47"/>
      <c r="E108" s="56">
        <v>39200</v>
      </c>
    </row>
    <row r="109" spans="1:5" ht="38.25" customHeight="1" hidden="1">
      <c r="A109" s="47"/>
      <c r="B109" s="47"/>
      <c r="C109" s="47"/>
      <c r="D109" s="47"/>
      <c r="E109" s="56">
        <v>39200</v>
      </c>
    </row>
    <row r="110" spans="1:5" ht="38.25" customHeight="1" hidden="1">
      <c r="A110" s="47"/>
      <c r="B110" s="47"/>
      <c r="C110" s="47"/>
      <c r="D110" s="47"/>
      <c r="E110" s="56">
        <v>39200</v>
      </c>
    </row>
    <row r="111" spans="1:5" ht="55.5" customHeight="1">
      <c r="A111" s="47">
        <v>5</v>
      </c>
      <c r="B111" s="57" t="s">
        <v>53</v>
      </c>
      <c r="C111" s="55" t="s">
        <v>61</v>
      </c>
      <c r="D111" s="47">
        <v>1</v>
      </c>
      <c r="E111" s="56">
        <v>6509.65</v>
      </c>
    </row>
    <row r="112" spans="1:5" ht="30" customHeight="1">
      <c r="A112" s="32"/>
      <c r="B112" s="70" t="s">
        <v>0</v>
      </c>
      <c r="C112" s="70"/>
      <c r="D112" s="70"/>
      <c r="E112" s="71">
        <f>E31+E32+E33+E34+E111</f>
        <v>69224.65</v>
      </c>
    </row>
    <row r="113" spans="1:2" ht="13.5" customHeight="1">
      <c r="A113" s="24"/>
      <c r="B113" s="22"/>
    </row>
    <row r="114" spans="1:2" ht="33" customHeight="1">
      <c r="A114" s="25"/>
      <c r="B114" s="23"/>
    </row>
    <row r="115" spans="1:2" ht="12.75" hidden="1">
      <c r="A115" s="25"/>
      <c r="B115" s="23"/>
    </row>
    <row r="116" spans="1:2" ht="12.75" hidden="1">
      <c r="A116" s="25"/>
      <c r="B116" s="23"/>
    </row>
    <row r="117" spans="1:2" ht="12.75">
      <c r="A117" s="21"/>
      <c r="B117" s="26"/>
    </row>
    <row r="118" spans="1:2" ht="34.5" customHeight="1">
      <c r="A118" s="27"/>
      <c r="B118" s="28"/>
    </row>
  </sheetData>
  <sheetProtection/>
  <mergeCells count="5">
    <mergeCell ref="A5:G5"/>
    <mergeCell ref="A13:E13"/>
    <mergeCell ref="A1:E1"/>
    <mergeCell ref="A2:E2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25.625" style="0" customWidth="1"/>
    <col min="2" max="2" width="13.875" style="0" customWidth="1"/>
    <col min="3" max="3" width="13.625" style="0" customWidth="1"/>
    <col min="4" max="4" width="13.00390625" style="0" customWidth="1"/>
    <col min="5" max="5" width="16.75390625" style="0" customWidth="1"/>
  </cols>
  <sheetData>
    <row r="1" spans="1:5" ht="12.75">
      <c r="A1" s="97" t="s">
        <v>57</v>
      </c>
      <c r="B1" s="97"/>
      <c r="C1" s="97"/>
      <c r="D1" s="97"/>
      <c r="E1" s="97"/>
    </row>
    <row r="2" spans="1:5" ht="19.5" customHeight="1">
      <c r="A2" s="97" t="s">
        <v>30</v>
      </c>
      <c r="B2" s="97"/>
      <c r="C2" s="97"/>
      <c r="D2" s="97"/>
      <c r="E2" s="97"/>
    </row>
    <row r="3" spans="1:4" ht="19.5" customHeight="1">
      <c r="A3" s="49"/>
      <c r="B3" s="49"/>
      <c r="C3" s="49"/>
      <c r="D3" s="49"/>
    </row>
    <row r="4" spans="1:5" ht="32.25" customHeight="1">
      <c r="A4" s="72" t="s">
        <v>1</v>
      </c>
      <c r="B4" s="72" t="s">
        <v>31</v>
      </c>
      <c r="C4" s="72" t="s">
        <v>22</v>
      </c>
      <c r="D4" s="72" t="s">
        <v>23</v>
      </c>
      <c r="E4" s="72" t="s">
        <v>62</v>
      </c>
    </row>
    <row r="5" spans="1:5" ht="42" customHeight="1">
      <c r="A5" s="76" t="s">
        <v>32</v>
      </c>
      <c r="B5" s="73" t="s">
        <v>48</v>
      </c>
      <c r="C5" s="64">
        <f>36908.04-6581.82+28576.82</f>
        <v>58903.04</v>
      </c>
      <c r="D5" s="64">
        <f>33935.51+21641.36</f>
        <v>55576.87</v>
      </c>
      <c r="E5" s="64">
        <f>6935.46</f>
        <v>6935.46</v>
      </c>
    </row>
    <row r="6" spans="1:5" ht="36.75" customHeight="1">
      <c r="A6" s="77" t="s">
        <v>34</v>
      </c>
      <c r="B6" s="74"/>
      <c r="C6" s="64">
        <f>578.83-4102.42</f>
        <v>-3523.59</v>
      </c>
      <c r="D6" s="64">
        <f>402.01-4102.42</f>
        <v>-3700.41</v>
      </c>
      <c r="E6" s="64"/>
    </row>
    <row r="7" spans="1:5" ht="28.5" customHeight="1">
      <c r="A7" s="76" t="s">
        <v>33</v>
      </c>
      <c r="B7" s="73" t="s">
        <v>49</v>
      </c>
      <c r="C7" s="64">
        <f>134846.88-23200.83+84729.25</f>
        <v>196375.3</v>
      </c>
      <c r="D7" s="64">
        <f>111448.51+69176.07</f>
        <v>180624.58000000002</v>
      </c>
      <c r="E7" s="64">
        <f>15557.58-4.4</f>
        <v>15553.18</v>
      </c>
    </row>
    <row r="8" spans="1:5" ht="40.5" customHeight="1">
      <c r="A8" s="77" t="s">
        <v>35</v>
      </c>
      <c r="B8" s="74"/>
      <c r="C8" s="64">
        <f>-20899.52+4862.13</f>
        <v>-16037.39</v>
      </c>
      <c r="D8" s="64">
        <f>-20256.74+3346.48</f>
        <v>-16910.260000000002</v>
      </c>
      <c r="E8" s="64">
        <v>-642.78</v>
      </c>
    </row>
    <row r="9" spans="1:5" ht="27.75" customHeight="1">
      <c r="A9" s="78" t="s">
        <v>36</v>
      </c>
      <c r="B9" s="73" t="s">
        <v>50</v>
      </c>
      <c r="C9" s="64">
        <f>55097.34-63.4+38046.6</f>
        <v>93080.54</v>
      </c>
      <c r="D9" s="64">
        <f>61173.91+27442.53</f>
        <v>88616.44</v>
      </c>
      <c r="E9" s="64">
        <f>10606.31-2.24</f>
        <v>10604.07</v>
      </c>
    </row>
    <row r="10" spans="1:5" ht="27.75" customHeight="1">
      <c r="A10" s="76" t="s">
        <v>37</v>
      </c>
      <c r="B10" s="73" t="s">
        <v>51</v>
      </c>
      <c r="C10" s="64">
        <f>522647.81+269194.85</f>
        <v>791842.6599999999</v>
      </c>
      <c r="D10" s="64">
        <f>406456.27+109753.06</f>
        <v>516209.33</v>
      </c>
      <c r="E10" s="64">
        <v>159441.79</v>
      </c>
    </row>
    <row r="11" spans="1:5" ht="26.25" customHeight="1">
      <c r="A11" s="76" t="s">
        <v>38</v>
      </c>
      <c r="B11" s="73" t="s">
        <v>52</v>
      </c>
      <c r="C11" s="64">
        <f>95566.76-3066.97+69239.75</f>
        <v>161739.53999999998</v>
      </c>
      <c r="D11" s="64">
        <f>100939.21+47761.48</f>
        <v>148700.69</v>
      </c>
      <c r="E11" s="64">
        <f>21478.27</f>
        <v>21478.27</v>
      </c>
    </row>
    <row r="12" spans="1:5" ht="27" customHeight="1">
      <c r="A12" s="76" t="s">
        <v>39</v>
      </c>
      <c r="B12" s="73"/>
      <c r="C12" s="64">
        <f>19715.13+7150.77-440.44</f>
        <v>26425.460000000003</v>
      </c>
      <c r="D12" s="64">
        <f>15014.92+6807.36</f>
        <v>21822.28</v>
      </c>
      <c r="E12" s="64">
        <f>417.48-74.07</f>
        <v>343.41</v>
      </c>
    </row>
    <row r="13" spans="1:5" ht="26.25" customHeight="1">
      <c r="A13" s="68" t="s">
        <v>0</v>
      </c>
      <c r="B13" s="68"/>
      <c r="C13" s="68">
        <f>SUM(C5:C12)</f>
        <v>1308805.5599999998</v>
      </c>
      <c r="D13" s="68">
        <f>SUM(D5:D12)</f>
        <v>990939.52</v>
      </c>
      <c r="E13" s="68">
        <f>SUM(E5:E12)</f>
        <v>213713.4</v>
      </c>
    </row>
    <row r="14" spans="1:5" ht="12.75">
      <c r="A14" s="75"/>
      <c r="B14" s="75"/>
      <c r="C14" s="75"/>
      <c r="D14" s="75"/>
      <c r="E14" s="75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Перемиловская Алла Николаевна</cp:lastModifiedBy>
  <cp:lastPrinted>2016-03-26T14:08:38Z</cp:lastPrinted>
  <dcterms:created xsi:type="dcterms:W3CDTF">2005-08-01T12:04:50Z</dcterms:created>
  <dcterms:modified xsi:type="dcterms:W3CDTF">2016-03-26T15:08:28Z</dcterms:modified>
  <cp:category/>
  <cp:version/>
  <cp:contentType/>
  <cp:contentStatus/>
</cp:coreProperties>
</file>