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отчёт о сост. лиц. счёта" sheetId="1" r:id="rId1"/>
    <sheet name="содерж." sheetId="2" r:id="rId2"/>
    <sheet name="коммун. усл" sheetId="3" r:id="rId3"/>
    <sheet name="выполн. раб. по тек. рем.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<sst xmlns="http://schemas.openxmlformats.org/spreadsheetml/2006/main" count="85" uniqueCount="64">
  <si>
    <t>итого</t>
  </si>
  <si>
    <t>наименование услуг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</si>
  <si>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</si>
  <si>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</si>
  <si>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</si>
  <si>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</si>
  <si>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содержание общедомового имущества, в т.ч.:</t>
  </si>
  <si>
    <t>ед. изм.</t>
  </si>
  <si>
    <t xml:space="preserve"> № п.п</t>
  </si>
  <si>
    <t>1116,00 м2</t>
  </si>
  <si>
    <t>общая площадь помещений</t>
  </si>
  <si>
    <t>остаток на начало года, руб.</t>
  </si>
  <si>
    <t>начислено, руб.</t>
  </si>
  <si>
    <t>поступило, руб.</t>
  </si>
  <si>
    <t>расходы, руб.</t>
  </si>
  <si>
    <t>остаток на конец года, руб.</t>
  </si>
  <si>
    <t>Информация по услуге  текущий ремонт общедомового имущества</t>
  </si>
  <si>
    <t>ул.  Алексеева,  д. 3 а</t>
  </si>
  <si>
    <t>объём выполненных работ, услуг</t>
  </si>
  <si>
    <t>стоимость выполненных работ, услуг (руб.)</t>
  </si>
  <si>
    <t>наименование работ, услуг</t>
  </si>
  <si>
    <t>Информация о начислении и поступлении платежей по коммунальным услугам</t>
  </si>
  <si>
    <t>объём потребления</t>
  </si>
  <si>
    <t>холодное водоснабжение</t>
  </si>
  <si>
    <t>горячее водоснабжение</t>
  </si>
  <si>
    <t>холодное водоснабжение на ОДН</t>
  </si>
  <si>
    <t>горячее водоснабжение на ОДН</t>
  </si>
  <si>
    <t>канализация</t>
  </si>
  <si>
    <t>отопление</t>
  </si>
  <si>
    <t>электроэнергия</t>
  </si>
  <si>
    <t>электроэнергия на ОДН</t>
  </si>
  <si>
    <t>Информация по услуге содержание общедомового имущества</t>
  </si>
  <si>
    <t>вывозТБО</t>
  </si>
  <si>
    <t>налог в связи с применением УСН</t>
  </si>
  <si>
    <t>расходы по управлению домом</t>
  </si>
  <si>
    <t>ул. Алексеева,  д. 3 а, 2015 г.</t>
  </si>
  <si>
    <t>2015 год</t>
  </si>
  <si>
    <t>Замена канализационных труб</t>
  </si>
  <si>
    <t>Ремонт примыкания к вытяжной шахте</t>
  </si>
  <si>
    <t>Замена труб отопления</t>
  </si>
  <si>
    <t>Поверка общедомового прибора учета тепловой энергии</t>
  </si>
  <si>
    <t>Замена кранов Маевского</t>
  </si>
  <si>
    <t>мп</t>
  </si>
  <si>
    <t>шт.</t>
  </si>
  <si>
    <t>31279 квтч</t>
  </si>
  <si>
    <t>233,1 гкал</t>
  </si>
  <si>
    <t>1869 м3</t>
  </si>
  <si>
    <t>790,1 м3</t>
  </si>
  <si>
    <t>1148,3 м3</t>
  </si>
  <si>
    <t xml:space="preserve">тариф по услуге содержание </t>
  </si>
  <si>
    <t>13,70 руб./м2</t>
  </si>
  <si>
    <t xml:space="preserve">тариф по текущему ремонту  </t>
  </si>
  <si>
    <t>оплата старшему по дому</t>
  </si>
  <si>
    <t xml:space="preserve">тариф по капитальному ремонту  </t>
  </si>
  <si>
    <t>6,50 руб./м2</t>
  </si>
  <si>
    <t>2,0 руб./м2</t>
  </si>
  <si>
    <t>50 руб. с квартиры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</si>
  <si>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</si>
  <si>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</si>
  <si>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</si>
  <si>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комиссионный сбор (расчётно-кассовое обслуживание)</t>
  </si>
  <si>
    <t>ул. Алексеева, д. 3а, 2015 г.</t>
  </si>
  <si>
    <t xml:space="preserve">задолженность, руб. </t>
  </si>
  <si>
    <t>содержание несущих и ненесущих конструкций дома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</si>
</sst>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2" fillId="34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2" fillId="35" borderId="10" xfId="0" applyFont="1" applyFill="1" applyBorder="1" applyAlignment="1">
      <alignment horizontal="right"/>
    </xf>
    <xf numFmtId="2" fontId="44" fillId="34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top" wrapText="1"/>
    </xf>
    <xf numFmtId="2" fontId="0" fillId="34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wrapText="1"/>
    </xf>
    <xf numFmtId="0" fontId="0" fillId="34" borderId="14" xfId="0" applyFill="1" applyBorder="1" applyAlignment="1">
      <alignment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7">
      <selection activeCell="D40" sqref="D40"/>
    </sheetView>
  </sheetViews>
  <sheetFormatPr defaultColWidth="9.00390625" defaultRowHeight="12.75"/>
  <cols>
    <col min="1" max="1" width="21.25390625" style="0" customWidth="1"/>
    <col min="2" max="2" width="16.753906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5.75">
      <c r="A1" s="63" t="s">
        <v>35</v>
      </c>
      <c r="B1" s="64"/>
      <c r="C1" s="64"/>
      <c r="D1" s="64"/>
      <c r="E1" s="64"/>
      <c r="F1" s="64"/>
    </row>
    <row r="2" spans="1:6" ht="15.75">
      <c r="A2" s="5"/>
      <c r="B2" s="6"/>
      <c r="C2" s="6"/>
      <c r="D2" s="6"/>
      <c r="E2" s="6"/>
      <c r="F2" s="6"/>
    </row>
    <row r="3" spans="1:6" ht="12.75">
      <c r="A3" s="65" t="s">
        <v>10</v>
      </c>
      <c r="B3" s="65"/>
      <c r="C3" s="7" t="s">
        <v>9</v>
      </c>
      <c r="D3" s="3"/>
      <c r="E3" s="3"/>
      <c r="F3" s="3"/>
    </row>
    <row r="4" spans="1:6" ht="12.75">
      <c r="A4" s="41" t="s">
        <v>49</v>
      </c>
      <c r="B4" s="41"/>
      <c r="C4" s="11" t="s">
        <v>50</v>
      </c>
      <c r="D4" s="3"/>
      <c r="E4" s="3"/>
      <c r="F4" s="3"/>
    </row>
    <row r="5" spans="1:6" ht="12.75">
      <c r="A5" s="41" t="s">
        <v>51</v>
      </c>
      <c r="B5" s="41"/>
      <c r="C5" s="11" t="s">
        <v>55</v>
      </c>
      <c r="D5" s="3"/>
      <c r="E5" s="3"/>
      <c r="F5" s="3"/>
    </row>
    <row r="6" spans="1:9" ht="25.5">
      <c r="A6" s="67" t="s">
        <v>52</v>
      </c>
      <c r="B6" s="68"/>
      <c r="C6" s="9" t="s">
        <v>56</v>
      </c>
      <c r="D6" s="4"/>
      <c r="E6" s="4"/>
      <c r="F6" s="4"/>
      <c r="G6" s="4"/>
      <c r="H6" s="4"/>
      <c r="I6" s="4"/>
    </row>
    <row r="7" spans="1:9" ht="12.75">
      <c r="A7" s="66" t="s">
        <v>53</v>
      </c>
      <c r="B7" s="66"/>
      <c r="C7" s="42" t="s">
        <v>54</v>
      </c>
      <c r="D7" s="4"/>
      <c r="E7" s="4"/>
      <c r="F7" s="4"/>
      <c r="G7" s="4"/>
      <c r="H7" s="4"/>
      <c r="I7" s="4"/>
    </row>
    <row r="8" spans="1:9" ht="12.75">
      <c r="A8" s="43"/>
      <c r="B8" s="43"/>
      <c r="C8" s="44"/>
      <c r="D8" s="4"/>
      <c r="E8" s="4"/>
      <c r="F8" s="4"/>
      <c r="G8" s="4"/>
      <c r="H8" s="4"/>
      <c r="I8" s="4"/>
    </row>
    <row r="9" spans="1:6" ht="39" customHeight="1">
      <c r="A9" s="9" t="s">
        <v>1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</row>
    <row r="10" spans="1:6" ht="12.75" hidden="1">
      <c r="A10" s="10"/>
      <c r="B10" s="10"/>
      <c r="C10" s="10"/>
      <c r="D10" s="10"/>
      <c r="E10" s="10"/>
      <c r="F10" s="10"/>
    </row>
    <row r="11" spans="1:6" ht="12.75" hidden="1">
      <c r="A11" s="10"/>
      <c r="B11" s="10"/>
      <c r="C11" s="10"/>
      <c r="D11" s="10"/>
      <c r="E11" s="10"/>
      <c r="F11" s="10"/>
    </row>
    <row r="12" spans="1:6" ht="12.75" hidden="1">
      <c r="A12" s="10"/>
      <c r="B12" s="10"/>
      <c r="C12" s="10"/>
      <c r="D12" s="10"/>
      <c r="E12" s="10"/>
      <c r="F12" s="10"/>
    </row>
    <row r="13" spans="1:6" ht="12.75" hidden="1">
      <c r="A13" s="10"/>
      <c r="B13" s="10"/>
      <c r="C13" s="10"/>
      <c r="D13" s="10"/>
      <c r="E13" s="10"/>
      <c r="F13" s="10"/>
    </row>
    <row r="14" spans="1:6" ht="45" customHeight="1">
      <c r="A14" s="15" t="s">
        <v>6</v>
      </c>
      <c r="B14" s="16">
        <v>-230.39</v>
      </c>
      <c r="C14" s="17">
        <f>107024.4+76446</f>
        <v>183470.4</v>
      </c>
      <c r="D14" s="17">
        <f>119076.48+67837.07</f>
        <v>186913.55</v>
      </c>
      <c r="E14" s="17">
        <v>183470.4</v>
      </c>
      <c r="F14" s="17">
        <f>B14+D14-E14</f>
        <v>3212.75999999998</v>
      </c>
    </row>
    <row r="15" spans="1:6" ht="74.25" customHeight="1" hidden="1">
      <c r="A15" s="15"/>
      <c r="B15" s="16"/>
      <c r="C15" s="17"/>
      <c r="D15" s="17"/>
      <c r="E15" s="17"/>
      <c r="F15" s="17"/>
    </row>
    <row r="16" spans="1:6" ht="56.25" customHeight="1" hidden="1">
      <c r="A16" s="15"/>
      <c r="B16" s="16"/>
      <c r="C16" s="17"/>
      <c r="D16" s="17"/>
      <c r="E16" s="17"/>
      <c r="F16" s="17"/>
    </row>
    <row r="17" spans="1:6" ht="32.25" customHeight="1" hidden="1">
      <c r="A17" s="15"/>
      <c r="B17" s="16"/>
      <c r="C17" s="17"/>
      <c r="D17" s="17"/>
      <c r="E17" s="17"/>
      <c r="F17" s="17"/>
    </row>
    <row r="18" spans="1:6" ht="29.25" customHeight="1" hidden="1">
      <c r="A18" s="15"/>
      <c r="B18" s="16"/>
      <c r="C18" s="17"/>
      <c r="D18" s="17"/>
      <c r="E18" s="17"/>
      <c r="F18" s="17"/>
    </row>
    <row r="19" spans="1:6" ht="51" customHeight="1" hidden="1">
      <c r="A19" s="15"/>
      <c r="B19" s="16"/>
      <c r="C19" s="17"/>
      <c r="D19" s="17"/>
      <c r="E19" s="17"/>
      <c r="F19" s="17"/>
    </row>
    <row r="20" spans="1:6" ht="12.75" hidden="1">
      <c r="A20" s="15"/>
      <c r="B20" s="16"/>
      <c r="C20" s="17"/>
      <c r="D20" s="17"/>
      <c r="E20" s="17"/>
      <c r="F20" s="17"/>
    </row>
    <row r="21" spans="1:6" ht="12.75" hidden="1">
      <c r="A21" s="15"/>
      <c r="B21" s="16"/>
      <c r="C21" s="17"/>
      <c r="D21" s="17"/>
      <c r="E21" s="17"/>
      <c r="F21" s="17"/>
    </row>
    <row r="22" spans="1:9" ht="33" customHeight="1" hidden="1">
      <c r="A22" s="15"/>
      <c r="B22" s="16"/>
      <c r="C22" s="17"/>
      <c r="D22" s="17"/>
      <c r="E22" s="17"/>
      <c r="F22" s="17"/>
      <c r="H22" s="1"/>
      <c r="I22" s="1"/>
    </row>
    <row r="23" spans="1:6" ht="50.25" customHeight="1">
      <c r="A23" s="15" t="s">
        <v>2</v>
      </c>
      <c r="B23" s="16">
        <v>22960.59</v>
      </c>
      <c r="C23" s="17">
        <f>15624+69196</f>
        <v>84820</v>
      </c>
      <c r="D23" s="17">
        <f>17518.36+48343.33</f>
        <v>65861.69</v>
      </c>
      <c r="E23" s="31">
        <v>75239</v>
      </c>
      <c r="F23" s="17">
        <f>B23+D23-E23</f>
        <v>13583.279999999999</v>
      </c>
    </row>
    <row r="24" spans="1:6" ht="45" customHeight="1">
      <c r="A24" s="15" t="s">
        <v>3</v>
      </c>
      <c r="B24" s="16"/>
      <c r="C24" s="17"/>
      <c r="D24" s="17"/>
      <c r="E24" s="17"/>
      <c r="F24" s="17"/>
    </row>
    <row r="25" spans="1:6" ht="27" customHeight="1">
      <c r="A25" s="15" t="s">
        <v>4</v>
      </c>
      <c r="B25" s="17"/>
      <c r="C25" s="17">
        <v>785437.84</v>
      </c>
      <c r="D25" s="17">
        <v>825462.09</v>
      </c>
      <c r="E25" s="17"/>
      <c r="F25" s="17"/>
    </row>
    <row r="26" spans="1:11" ht="33.75" customHeight="1">
      <c r="A26" s="15" t="s">
        <v>5</v>
      </c>
      <c r="B26" s="17">
        <v>-1051.04</v>
      </c>
      <c r="C26" s="17">
        <v>12000</v>
      </c>
      <c r="D26" s="17">
        <v>12225.2</v>
      </c>
      <c r="E26" s="17">
        <v>12000</v>
      </c>
      <c r="F26" s="17">
        <f>D26-E26+B26</f>
        <v>-825.8399999999992</v>
      </c>
      <c r="K26" s="2"/>
    </row>
    <row r="27" spans="1:6" ht="12.75" hidden="1">
      <c r="A27" s="18"/>
      <c r="B27" s="17"/>
      <c r="C27" s="17"/>
      <c r="D27" s="17"/>
      <c r="E27" s="17"/>
      <c r="F27" s="17"/>
    </row>
    <row r="28" spans="1:6" ht="12.75" hidden="1">
      <c r="A28" s="18"/>
      <c r="B28" s="17"/>
      <c r="C28" s="17"/>
      <c r="D28" s="17"/>
      <c r="E28" s="17"/>
      <c r="F28" s="17"/>
    </row>
    <row r="29" spans="1:6" ht="12.75" hidden="1">
      <c r="A29" s="18"/>
      <c r="B29" s="17"/>
      <c r="C29" s="17"/>
      <c r="D29" s="17"/>
      <c r="E29" s="17"/>
      <c r="F29" s="17"/>
    </row>
    <row r="30" spans="1:6" ht="12.75" hidden="1">
      <c r="A30" s="18"/>
      <c r="B30" s="17"/>
      <c r="C30" s="17"/>
      <c r="D30" s="17"/>
      <c r="E30" s="17"/>
      <c r="F30" s="17"/>
    </row>
    <row r="31" spans="1:6" ht="12.75" hidden="1">
      <c r="A31" s="18"/>
      <c r="B31" s="17"/>
      <c r="C31" s="17"/>
      <c r="D31" s="17"/>
      <c r="E31" s="17"/>
      <c r="F31" s="17"/>
    </row>
    <row r="32" spans="1:6" ht="43.5" customHeight="1" hidden="1">
      <c r="A32" s="18"/>
      <c r="B32" s="17"/>
      <c r="C32" s="17"/>
      <c r="D32" s="17"/>
      <c r="E32" s="17"/>
      <c r="F32" s="17"/>
    </row>
    <row r="33" spans="1:6" ht="12.75" hidden="1">
      <c r="A33" s="18"/>
      <c r="B33" s="17"/>
      <c r="C33" s="17"/>
      <c r="D33" s="17"/>
      <c r="E33" s="17"/>
      <c r="F33" s="17"/>
    </row>
    <row r="34" spans="1:6" ht="27.75" customHeight="1">
      <c r="A34" s="45" t="s">
        <v>0</v>
      </c>
      <c r="B34" s="46">
        <f>SUM(B14:B33)</f>
        <v>21679.16</v>
      </c>
      <c r="C34" s="46">
        <f>SUM(C12:C33)</f>
        <v>1065728.24</v>
      </c>
      <c r="D34" s="46">
        <f>SUM(D12:D33)</f>
        <v>1090462.53</v>
      </c>
      <c r="E34" s="46">
        <f>E14+E23+E26</f>
        <v>270709.4</v>
      </c>
      <c r="F34" s="46">
        <f>SUM(F14:F33)</f>
        <v>15970.199999999979</v>
      </c>
    </row>
  </sheetData>
  <sheetProtection/>
  <mergeCells count="4">
    <mergeCell ref="A1:F1"/>
    <mergeCell ref="A3:B3"/>
    <mergeCell ref="A7:B7"/>
    <mergeCell ref="A6:B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18.625" style="0" customWidth="1"/>
    <col min="2" max="2" width="15.375" style="0" customWidth="1"/>
    <col min="3" max="3" width="14.25390625" style="0" customWidth="1"/>
    <col min="4" max="4" width="12.75390625" style="0" customWidth="1"/>
    <col min="5" max="5" width="11.875" style="0" customWidth="1"/>
    <col min="6" max="6" width="14.75390625" style="0" customWidth="1"/>
  </cols>
  <sheetData>
    <row r="1" spans="1:6" ht="12.75">
      <c r="A1" s="69" t="s">
        <v>61</v>
      </c>
      <c r="B1" s="70"/>
      <c r="C1" s="70"/>
      <c r="D1" s="70"/>
      <c r="E1" s="70"/>
      <c r="F1" s="70"/>
    </row>
    <row r="2" spans="1:6" ht="12.75">
      <c r="A2" s="69" t="s">
        <v>31</v>
      </c>
      <c r="B2" s="70"/>
      <c r="C2" s="70"/>
      <c r="D2" s="70"/>
      <c r="E2" s="70"/>
      <c r="F2" s="70"/>
    </row>
    <row r="3" spans="1:9" ht="12.75">
      <c r="A3" s="71"/>
      <c r="B3" s="71"/>
      <c r="C3" s="71"/>
      <c r="D3" s="71"/>
      <c r="E3" s="71"/>
      <c r="F3" s="71"/>
      <c r="G3" s="71"/>
      <c r="H3" s="71"/>
      <c r="I3" s="71"/>
    </row>
    <row r="4" spans="1:6" ht="38.25">
      <c r="A4" s="47" t="s">
        <v>1</v>
      </c>
      <c r="B4" s="47" t="s">
        <v>11</v>
      </c>
      <c r="C4" s="47" t="s">
        <v>12</v>
      </c>
      <c r="D4" s="47" t="s">
        <v>13</v>
      </c>
      <c r="E4" s="47" t="s">
        <v>14</v>
      </c>
      <c r="F4" s="47" t="s">
        <v>15</v>
      </c>
    </row>
    <row r="5" spans="1:6" ht="38.25">
      <c r="A5" s="50" t="s">
        <v>6</v>
      </c>
      <c r="B5" s="36">
        <v>-230.39</v>
      </c>
      <c r="C5" s="17">
        <f>107024.4+76446</f>
        <v>183470.4</v>
      </c>
      <c r="D5" s="17">
        <f>119076.48+67837.07</f>
        <v>186913.55</v>
      </c>
      <c r="E5" s="14">
        <v>183470.4</v>
      </c>
      <c r="F5" s="14">
        <f>B5+D5-E5</f>
        <v>3212.75999999998</v>
      </c>
    </row>
    <row r="6" spans="1:6" ht="76.5" customHeight="1">
      <c r="A6" s="51" t="s">
        <v>57</v>
      </c>
      <c r="B6" s="48"/>
      <c r="C6" s="49"/>
      <c r="D6" s="49"/>
      <c r="E6" s="49">
        <v>36762.9</v>
      </c>
      <c r="F6" s="49"/>
    </row>
    <row r="7" spans="1:6" ht="54.75" customHeight="1">
      <c r="A7" s="51" t="s">
        <v>58</v>
      </c>
      <c r="B7" s="48"/>
      <c r="C7" s="49"/>
      <c r="D7" s="49"/>
      <c r="E7" s="49">
        <v>22425.43</v>
      </c>
      <c r="F7" s="49"/>
    </row>
    <row r="8" spans="1:6" ht="54.75" customHeight="1">
      <c r="A8" s="51" t="s">
        <v>63</v>
      </c>
      <c r="B8" s="48"/>
      <c r="C8" s="49"/>
      <c r="D8" s="49"/>
      <c r="E8" s="49">
        <v>4271.5</v>
      </c>
      <c r="F8" s="49"/>
    </row>
    <row r="9" spans="1:6" ht="54.75" customHeight="1">
      <c r="A9" s="51" t="s">
        <v>59</v>
      </c>
      <c r="B9" s="48"/>
      <c r="C9" s="49"/>
      <c r="D9" s="49"/>
      <c r="E9" s="49">
        <v>17616.84</v>
      </c>
      <c r="F9" s="49"/>
    </row>
    <row r="10" spans="1:6" ht="27" customHeight="1">
      <c r="A10" s="51" t="s">
        <v>32</v>
      </c>
      <c r="B10" s="48"/>
      <c r="C10" s="49"/>
      <c r="D10" s="49"/>
      <c r="E10" s="49">
        <v>42753.42</v>
      </c>
      <c r="F10" s="49"/>
    </row>
    <row r="11" spans="1:6" ht="35.25" customHeight="1">
      <c r="A11" s="51" t="s">
        <v>33</v>
      </c>
      <c r="B11" s="48"/>
      <c r="C11" s="49"/>
      <c r="D11" s="49"/>
      <c r="E11" s="49">
        <v>4988.52</v>
      </c>
      <c r="F11" s="49"/>
    </row>
    <row r="12" spans="1:6" ht="49.5" customHeight="1">
      <c r="A12" s="51" t="s">
        <v>60</v>
      </c>
      <c r="B12" s="48"/>
      <c r="C12" s="49"/>
      <c r="D12" s="49"/>
      <c r="E12" s="49">
        <v>26222.13</v>
      </c>
      <c r="F12" s="49"/>
    </row>
    <row r="13" spans="1:9" ht="28.5" customHeight="1">
      <c r="A13" s="51" t="s">
        <v>34</v>
      </c>
      <c r="B13" s="48"/>
      <c r="C13" s="49"/>
      <c r="D13" s="49"/>
      <c r="E13" s="49">
        <v>28429.66</v>
      </c>
      <c r="F13" s="49"/>
      <c r="H13" s="1"/>
      <c r="I13" s="1"/>
    </row>
  </sheetData>
  <sheetProtection/>
  <mergeCells count="3">
    <mergeCell ref="A1:F1"/>
    <mergeCell ref="A2:F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6.00390625" style="0" customWidth="1"/>
    <col min="2" max="2" width="17.875" style="0" customWidth="1"/>
    <col min="3" max="3" width="18.375" style="0" customWidth="1"/>
    <col min="4" max="4" width="14.875" style="0" customWidth="1"/>
    <col min="5" max="5" width="17.375" style="0" customWidth="1"/>
  </cols>
  <sheetData>
    <row r="1" spans="1:5" ht="12.75">
      <c r="A1" s="69" t="s">
        <v>61</v>
      </c>
      <c r="B1" s="69"/>
      <c r="C1" s="69"/>
      <c r="D1" s="69"/>
      <c r="E1" s="69"/>
    </row>
    <row r="2" spans="1:5" ht="12.75">
      <c r="A2" s="69" t="s">
        <v>21</v>
      </c>
      <c r="B2" s="69"/>
      <c r="C2" s="69"/>
      <c r="D2" s="69"/>
      <c r="E2" s="69"/>
    </row>
    <row r="3" spans="1:4" ht="12.75">
      <c r="A3" s="35"/>
      <c r="B3" s="35"/>
      <c r="C3" s="35"/>
      <c r="D3" s="35"/>
    </row>
    <row r="4" spans="1:5" ht="25.5">
      <c r="A4" s="52" t="s">
        <v>1</v>
      </c>
      <c r="B4" s="52" t="s">
        <v>22</v>
      </c>
      <c r="C4" s="52" t="s">
        <v>12</v>
      </c>
      <c r="D4" s="52" t="s">
        <v>13</v>
      </c>
      <c r="E4" s="52" t="s">
        <v>62</v>
      </c>
    </row>
    <row r="5" spans="1:5" ht="31.5" customHeight="1">
      <c r="A5" s="57" t="s">
        <v>23</v>
      </c>
      <c r="B5" s="53" t="s">
        <v>48</v>
      </c>
      <c r="C5" s="49">
        <f>23261.7-553.61+17919.86</f>
        <v>40627.95</v>
      </c>
      <c r="D5" s="49">
        <f>25797.02+15108.77</f>
        <v>40905.79</v>
      </c>
      <c r="E5" s="49">
        <v>3022.68</v>
      </c>
    </row>
    <row r="6" spans="1:5" ht="25.5">
      <c r="A6" s="51" t="s">
        <v>25</v>
      </c>
      <c r="B6" s="54"/>
      <c r="C6" s="49">
        <f>1574.1+1279.99</f>
        <v>2854.09</v>
      </c>
      <c r="D6" s="49">
        <f>1892.94+1232.65</f>
        <v>3125.59</v>
      </c>
      <c r="E6" s="49">
        <v>47.34</v>
      </c>
    </row>
    <row r="7" spans="1:5" ht="30" customHeight="1">
      <c r="A7" s="57" t="s">
        <v>24</v>
      </c>
      <c r="B7" s="53" t="s">
        <v>47</v>
      </c>
      <c r="C7" s="49">
        <f>64656.88-14526.03+53586.6</f>
        <v>103717.45</v>
      </c>
      <c r="D7" s="49">
        <f>81563.46+43689.19</f>
        <v>125252.65000000001</v>
      </c>
      <c r="E7" s="49">
        <v>15557.58</v>
      </c>
    </row>
    <row r="8" spans="1:5" ht="25.5">
      <c r="A8" s="51" t="s">
        <v>26</v>
      </c>
      <c r="B8" s="54"/>
      <c r="C8" s="49">
        <f>9937.18+16308.35</f>
        <v>26245.53</v>
      </c>
      <c r="D8" s="49">
        <f>8314.23+17997.18</f>
        <v>26311.41</v>
      </c>
      <c r="E8" s="49">
        <v>1622.95</v>
      </c>
    </row>
    <row r="9" spans="1:5" ht="28.5" customHeight="1">
      <c r="A9" s="58" t="s">
        <v>27</v>
      </c>
      <c r="B9" s="53" t="s">
        <v>46</v>
      </c>
      <c r="C9" s="49">
        <f>35916.1-63.4+24429.6</f>
        <v>60282.299999999996</v>
      </c>
      <c r="D9" s="49">
        <f>40554.98+20324.41</f>
        <v>60879.39</v>
      </c>
      <c r="E9" s="49">
        <v>4422.91</v>
      </c>
    </row>
    <row r="10" spans="1:5" ht="22.5" customHeight="1">
      <c r="A10" s="57" t="s">
        <v>28</v>
      </c>
      <c r="B10" s="53" t="s">
        <v>45</v>
      </c>
      <c r="C10" s="49">
        <f>283499.91+154404.67</f>
        <v>437904.57999999996</v>
      </c>
      <c r="D10" s="49">
        <f>331156.19+122344.33</f>
        <v>453500.52</v>
      </c>
      <c r="E10" s="49">
        <v>35863.71</v>
      </c>
    </row>
    <row r="11" spans="1:5" ht="26.25" customHeight="1">
      <c r="A11" s="57" t="s">
        <v>29</v>
      </c>
      <c r="B11" s="53" t="s">
        <v>44</v>
      </c>
      <c r="C11" s="49">
        <f>59883.16+41848.17</f>
        <v>101731.33</v>
      </c>
      <c r="D11" s="49">
        <f>68477.72+34712.27</f>
        <v>103189.98999999999</v>
      </c>
      <c r="E11" s="49">
        <v>7135.9</v>
      </c>
    </row>
    <row r="12" spans="1:5" ht="30" customHeight="1">
      <c r="A12" s="57" t="s">
        <v>30</v>
      </c>
      <c r="B12" s="55"/>
      <c r="C12" s="49">
        <f>6655.93+5418.68</f>
        <v>12074.61</v>
      </c>
      <c r="D12" s="49">
        <f>7671.14+4625.61</f>
        <v>12296.75</v>
      </c>
      <c r="E12" s="49">
        <v>799.4</v>
      </c>
    </row>
    <row r="13" spans="1:5" ht="25.5" customHeight="1">
      <c r="A13" s="59" t="s">
        <v>0</v>
      </c>
      <c r="B13" s="59"/>
      <c r="C13" s="59">
        <f>SUM(C5:C12)</f>
        <v>785437.8399999999</v>
      </c>
      <c r="D13" s="59">
        <f>SUM(D5:D12)</f>
        <v>825462.0900000001</v>
      </c>
      <c r="E13" s="59">
        <f>SUM(E5:E12)</f>
        <v>68472.46999999999</v>
      </c>
    </row>
    <row r="14" spans="1:5" ht="12.75">
      <c r="A14" s="56"/>
      <c r="B14" s="56"/>
      <c r="C14" s="56"/>
      <c r="D14" s="56"/>
      <c r="E14" s="56"/>
    </row>
    <row r="15" spans="1:5" ht="12.75">
      <c r="A15" s="56"/>
      <c r="B15" s="56"/>
      <c r="C15" s="56"/>
      <c r="D15" s="56"/>
      <c r="E15" s="56"/>
    </row>
    <row r="16" spans="1:5" ht="12.75">
      <c r="A16" s="56"/>
      <c r="B16" s="56"/>
      <c r="C16" s="56"/>
      <c r="D16" s="56"/>
      <c r="E16" s="56"/>
    </row>
    <row r="17" spans="1:5" ht="12.75">
      <c r="A17" s="56"/>
      <c r="B17" s="56"/>
      <c r="C17" s="56"/>
      <c r="D17" s="56"/>
      <c r="E17" s="56"/>
    </row>
    <row r="18" spans="1:5" ht="12.75">
      <c r="A18" s="56"/>
      <c r="B18" s="56"/>
      <c r="C18" s="56"/>
      <c r="D18" s="56"/>
      <c r="E18" s="56"/>
    </row>
    <row r="19" spans="1:5" ht="12.75">
      <c r="A19" s="56"/>
      <c r="B19" s="56"/>
      <c r="C19" s="56"/>
      <c r="D19" s="56"/>
      <c r="E19" s="56"/>
    </row>
    <row r="20" spans="1:5" ht="12.75">
      <c r="A20" s="56"/>
      <c r="B20" s="56"/>
      <c r="C20" s="56"/>
      <c r="D20" s="56"/>
      <c r="E20" s="56"/>
    </row>
    <row r="21" spans="1:5" ht="12.75">
      <c r="A21" s="56"/>
      <c r="B21" s="56"/>
      <c r="C21" s="56"/>
      <c r="D21" s="56"/>
      <c r="E21" s="56"/>
    </row>
    <row r="22" spans="1:5" ht="12.75">
      <c r="A22" s="56"/>
      <c r="B22" s="56"/>
      <c r="C22" s="56"/>
      <c r="D22" s="56"/>
      <c r="E22" s="56"/>
    </row>
    <row r="23" spans="1:5" ht="12.75">
      <c r="A23" s="56"/>
      <c r="B23" s="56"/>
      <c r="C23" s="56"/>
      <c r="D23" s="56"/>
      <c r="E23" s="56"/>
    </row>
    <row r="24" spans="1:5" ht="12.75">
      <c r="A24" s="56"/>
      <c r="B24" s="56"/>
      <c r="C24" s="56"/>
      <c r="D24" s="56"/>
      <c r="E24" s="56"/>
    </row>
    <row r="25" spans="1:5" ht="12.75">
      <c r="A25" s="56"/>
      <c r="B25" s="56"/>
      <c r="C25" s="56"/>
      <c r="D25" s="56"/>
      <c r="E25" s="56"/>
    </row>
    <row r="26" spans="1:5" ht="12.75">
      <c r="A26" s="56"/>
      <c r="B26" s="56"/>
      <c r="C26" s="56"/>
      <c r="D26" s="56"/>
      <c r="E26" s="56"/>
    </row>
    <row r="27" spans="1:5" ht="12.75">
      <c r="A27" s="56"/>
      <c r="B27" s="56"/>
      <c r="C27" s="56"/>
      <c r="D27" s="56"/>
      <c r="E27" s="56"/>
    </row>
    <row r="28" spans="1:5" ht="12.75">
      <c r="A28" s="56"/>
      <c r="B28" s="56"/>
      <c r="C28" s="56"/>
      <c r="D28" s="56"/>
      <c r="E28" s="56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4">
      <selection activeCell="B35" sqref="B35"/>
    </sheetView>
  </sheetViews>
  <sheetFormatPr defaultColWidth="9.00390625" defaultRowHeight="12.75"/>
  <cols>
    <col min="1" max="1" width="11.375" style="0" customWidth="1"/>
    <col min="2" max="2" width="25.2539062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 customHeight="1">
      <c r="A1" s="73" t="s">
        <v>16</v>
      </c>
      <c r="B1" s="73"/>
      <c r="C1" s="73"/>
      <c r="D1" s="73"/>
      <c r="E1" s="73"/>
      <c r="F1" s="19"/>
      <c r="G1" s="19"/>
    </row>
    <row r="2" spans="1:7" ht="15.75">
      <c r="A2" s="74" t="s">
        <v>17</v>
      </c>
      <c r="B2" s="74"/>
      <c r="C2" s="74"/>
      <c r="D2" s="74"/>
      <c r="E2" s="74"/>
      <c r="F2" s="19"/>
      <c r="G2" s="19"/>
    </row>
    <row r="3" spans="1:7" ht="15.75" hidden="1">
      <c r="A3" s="22"/>
      <c r="B3" s="23"/>
      <c r="C3" s="23"/>
      <c r="D3" s="23"/>
      <c r="E3" s="23"/>
      <c r="F3" s="8"/>
      <c r="G3" s="8"/>
    </row>
    <row r="4" spans="1:7" ht="15.75">
      <c r="A4" s="75" t="s">
        <v>36</v>
      </c>
      <c r="B4" s="75"/>
      <c r="C4" s="75"/>
      <c r="D4" s="75"/>
      <c r="E4" s="75"/>
      <c r="F4" s="19"/>
      <c r="G4" s="19"/>
    </row>
    <row r="5" spans="1:7" ht="12.75" hidden="1">
      <c r="A5" s="20"/>
      <c r="B5" s="20"/>
      <c r="C5" s="20"/>
      <c r="D5" s="20"/>
      <c r="E5" s="20"/>
      <c r="F5" s="19"/>
      <c r="G5" s="19"/>
    </row>
    <row r="6" spans="1:7" ht="12.75" hidden="1">
      <c r="A6" s="20"/>
      <c r="B6" s="20"/>
      <c r="C6" s="20"/>
      <c r="D6" s="20"/>
      <c r="E6" s="20"/>
      <c r="F6" s="19"/>
      <c r="G6" s="19"/>
    </row>
    <row r="7" spans="1:7" ht="12.75" hidden="1">
      <c r="A7" s="20"/>
      <c r="B7" s="20"/>
      <c r="C7" s="20"/>
      <c r="D7" s="20"/>
      <c r="E7" s="20"/>
      <c r="F7" s="19"/>
      <c r="G7" s="19"/>
    </row>
    <row r="8" spans="1:7" ht="12.75" hidden="1">
      <c r="A8" s="20"/>
      <c r="B8" s="20"/>
      <c r="C8" s="20"/>
      <c r="D8" s="20"/>
      <c r="E8" s="20"/>
      <c r="F8" s="19"/>
      <c r="G8" s="19"/>
    </row>
    <row r="9" spans="1:7" ht="12.75" hidden="1">
      <c r="A9" s="20"/>
      <c r="B9" s="20"/>
      <c r="C9" s="20"/>
      <c r="D9" s="20"/>
      <c r="E9" s="20"/>
      <c r="F9" s="19"/>
      <c r="G9" s="19"/>
    </row>
    <row r="10" spans="1:7" ht="12.75">
      <c r="A10" s="20"/>
      <c r="B10" s="20"/>
      <c r="C10" s="20"/>
      <c r="D10" s="20"/>
      <c r="E10" s="20"/>
      <c r="F10" s="19"/>
      <c r="G10" s="19"/>
    </row>
    <row r="11" spans="1:7" ht="41.25" customHeight="1">
      <c r="A11" s="9" t="s">
        <v>11</v>
      </c>
      <c r="B11" s="9" t="s">
        <v>12</v>
      </c>
      <c r="C11" s="9" t="s">
        <v>13</v>
      </c>
      <c r="D11" s="9" t="s">
        <v>14</v>
      </c>
      <c r="E11" s="9" t="s">
        <v>15</v>
      </c>
      <c r="F11" s="19"/>
      <c r="G11" s="19"/>
    </row>
    <row r="12" spans="1:7" ht="49.5" customHeight="1">
      <c r="A12" s="24">
        <v>22960.59</v>
      </c>
      <c r="B12" s="17">
        <f>15624+69196</f>
        <v>84820</v>
      </c>
      <c r="C12" s="17">
        <f>17518.36+48343.33</f>
        <v>65861.69</v>
      </c>
      <c r="D12" s="62">
        <v>75239</v>
      </c>
      <c r="E12" s="25">
        <f>A12+C12-D12</f>
        <v>13583.279999999999</v>
      </c>
      <c r="F12" s="19"/>
      <c r="G12" s="19"/>
    </row>
    <row r="13" spans="1:7" ht="51.75" customHeight="1">
      <c r="A13" s="72"/>
      <c r="B13" s="72"/>
      <c r="C13" s="72"/>
      <c r="D13" s="72"/>
      <c r="E13" s="72"/>
      <c r="F13" s="19"/>
      <c r="G13" s="19"/>
    </row>
    <row r="14" spans="1:7" ht="65.25" customHeight="1">
      <c r="A14" s="11" t="s">
        <v>8</v>
      </c>
      <c r="B14" s="9" t="s">
        <v>20</v>
      </c>
      <c r="C14" s="11" t="s">
        <v>7</v>
      </c>
      <c r="D14" s="9" t="s">
        <v>18</v>
      </c>
      <c r="E14" s="9" t="s">
        <v>19</v>
      </c>
      <c r="F14" s="8"/>
      <c r="G14" s="8"/>
    </row>
    <row r="15" spans="1:7" ht="12.75" hidden="1">
      <c r="A15" s="13"/>
      <c r="B15" s="13"/>
      <c r="C15" s="13"/>
      <c r="D15" s="13"/>
      <c r="E15" s="13"/>
      <c r="F15" s="8"/>
      <c r="G15" s="8"/>
    </row>
    <row r="16" spans="1:7" ht="12.75" hidden="1">
      <c r="A16" s="9">
        <v>-28791.87</v>
      </c>
      <c r="B16" s="11">
        <f>226756.8+22253</f>
        <v>249009.8</v>
      </c>
      <c r="C16" s="11">
        <f>210424+11554.12</f>
        <v>221978.12</v>
      </c>
      <c r="D16" s="11">
        <v>249009.8</v>
      </c>
      <c r="E16" s="11">
        <f>A16+C16-D16</f>
        <v>-55823.54999999999</v>
      </c>
      <c r="F16" s="8"/>
      <c r="G16" s="8"/>
    </row>
    <row r="17" spans="1:7" ht="12.75" hidden="1">
      <c r="A17" s="12"/>
      <c r="B17" s="13"/>
      <c r="C17" s="13"/>
      <c r="D17" s="13"/>
      <c r="E17" s="13"/>
      <c r="F17" s="8"/>
      <c r="G17" s="8"/>
    </row>
    <row r="18" spans="1:7" ht="12.75" hidden="1">
      <c r="A18" s="12"/>
      <c r="B18" s="13"/>
      <c r="C18" s="13"/>
      <c r="D18" s="13"/>
      <c r="E18" s="13"/>
      <c r="F18" s="8"/>
      <c r="G18" s="8"/>
    </row>
    <row r="19" spans="1:7" ht="12.75" hidden="1">
      <c r="A19" s="12"/>
      <c r="B19" s="13"/>
      <c r="C19" s="13"/>
      <c r="D19" s="13"/>
      <c r="E19" s="13"/>
      <c r="F19" s="8"/>
      <c r="G19" s="8"/>
    </row>
    <row r="20" spans="1:7" ht="12.75" hidden="1">
      <c r="A20" s="12"/>
      <c r="B20" s="13"/>
      <c r="C20" s="13"/>
      <c r="D20" s="13"/>
      <c r="E20" s="13"/>
      <c r="F20" s="8"/>
      <c r="G20" s="8"/>
    </row>
    <row r="21" spans="1:7" ht="12.75" hidden="1">
      <c r="A21" s="12"/>
      <c r="B21" s="13"/>
      <c r="C21" s="13"/>
      <c r="D21" s="13"/>
      <c r="E21" s="13"/>
      <c r="F21" s="8"/>
      <c r="G21" s="8"/>
    </row>
    <row r="22" spans="1:7" ht="12.75" hidden="1">
      <c r="A22" s="12"/>
      <c r="B22" s="13"/>
      <c r="C22" s="13"/>
      <c r="D22" s="13"/>
      <c r="E22" s="13"/>
      <c r="F22" s="8"/>
      <c r="G22" s="8"/>
    </row>
    <row r="23" spans="1:7" ht="12.75" hidden="1">
      <c r="A23" s="12"/>
      <c r="B23" s="13"/>
      <c r="C23" s="13"/>
      <c r="D23" s="13"/>
      <c r="E23" s="13"/>
      <c r="F23" s="8"/>
      <c r="G23" s="8"/>
    </row>
    <row r="24" spans="1:7" ht="12.75" hidden="1">
      <c r="A24" s="12"/>
      <c r="B24" s="13"/>
      <c r="C24" s="13"/>
      <c r="D24" s="13"/>
      <c r="E24" s="13"/>
      <c r="F24" s="8"/>
      <c r="G24" s="8"/>
    </row>
    <row r="25" spans="1:7" ht="12.75" hidden="1">
      <c r="A25" s="9">
        <v>-61244.32</v>
      </c>
      <c r="B25" s="11">
        <f>190211.4+25913.56</f>
        <v>216124.96</v>
      </c>
      <c r="C25" s="11">
        <f>158833.4+13454.79</f>
        <v>172288.19</v>
      </c>
      <c r="D25" s="11">
        <f>55829</f>
        <v>55829</v>
      </c>
      <c r="E25" s="11">
        <f>A25+C25-D25</f>
        <v>55214.869999999995</v>
      </c>
      <c r="F25" s="8"/>
      <c r="G25" s="8"/>
    </row>
    <row r="26" spans="1:7" ht="12.75" hidden="1">
      <c r="A26" s="9"/>
      <c r="B26" s="26"/>
      <c r="C26" s="13"/>
      <c r="D26" s="13"/>
      <c r="E26" s="13"/>
      <c r="F26" s="8"/>
      <c r="G26" s="8"/>
    </row>
    <row r="27" spans="1:7" ht="12.75" hidden="1">
      <c r="A27" s="12"/>
      <c r="B27" s="26"/>
      <c r="C27" s="13"/>
      <c r="D27" s="13"/>
      <c r="E27" s="13"/>
      <c r="F27" s="8"/>
      <c r="G27" s="8"/>
    </row>
    <row r="28" spans="1:7" ht="12.75" hidden="1">
      <c r="A28" s="26"/>
      <c r="B28" s="26"/>
      <c r="C28" s="13"/>
      <c r="D28" s="13"/>
      <c r="E28" s="13"/>
      <c r="F28" s="8"/>
      <c r="G28" s="8"/>
    </row>
    <row r="29" spans="1:7" ht="12.75" hidden="1">
      <c r="A29" s="11"/>
      <c r="B29" s="11"/>
      <c r="C29" s="13"/>
      <c r="D29" s="13"/>
      <c r="E29" s="13"/>
      <c r="F29" s="8"/>
      <c r="G29" s="8"/>
    </row>
    <row r="30" spans="1:7" ht="12.75" hidden="1">
      <c r="A30" s="13"/>
      <c r="B30" s="26"/>
      <c r="C30" s="13"/>
      <c r="D30" s="13"/>
      <c r="E30" s="13"/>
      <c r="F30" s="8"/>
      <c r="G30" s="8"/>
    </row>
    <row r="31" spans="1:7" ht="34.5" customHeight="1">
      <c r="A31" s="30">
        <v>1</v>
      </c>
      <c r="B31" s="37" t="s">
        <v>37</v>
      </c>
      <c r="C31" s="38" t="s">
        <v>42</v>
      </c>
      <c r="D31" s="39">
        <v>70</v>
      </c>
      <c r="E31" s="60">
        <v>34417</v>
      </c>
      <c r="F31" s="8"/>
      <c r="G31" s="8"/>
    </row>
    <row r="32" spans="1:7" ht="31.5">
      <c r="A32" s="30">
        <v>2</v>
      </c>
      <c r="B32" s="37" t="s">
        <v>38</v>
      </c>
      <c r="C32" s="38" t="s">
        <v>43</v>
      </c>
      <c r="D32" s="39">
        <v>1</v>
      </c>
      <c r="E32" s="60">
        <v>500</v>
      </c>
      <c r="F32" s="8"/>
      <c r="G32" s="8"/>
    </row>
    <row r="33" spans="1:7" ht="15.75">
      <c r="A33" s="30">
        <v>3</v>
      </c>
      <c r="B33" s="37" t="s">
        <v>39</v>
      </c>
      <c r="C33" s="38" t="s">
        <v>42</v>
      </c>
      <c r="D33" s="39">
        <v>31</v>
      </c>
      <c r="E33" s="60">
        <v>28747</v>
      </c>
      <c r="F33" s="8"/>
      <c r="G33" s="8"/>
    </row>
    <row r="34" spans="1:7" ht="45.75" customHeight="1">
      <c r="A34" s="31">
        <v>4</v>
      </c>
      <c r="B34" s="61" t="s">
        <v>40</v>
      </c>
      <c r="C34" s="38" t="s">
        <v>43</v>
      </c>
      <c r="D34" s="39">
        <v>1</v>
      </c>
      <c r="E34" s="60">
        <v>10700</v>
      </c>
      <c r="F34" s="8"/>
      <c r="G34" s="8"/>
    </row>
    <row r="35" spans="1:7" ht="42" customHeight="1">
      <c r="A35" s="30">
        <v>5</v>
      </c>
      <c r="B35" s="37" t="s">
        <v>41</v>
      </c>
      <c r="C35" s="40" t="s">
        <v>43</v>
      </c>
      <c r="D35" s="39">
        <v>1</v>
      </c>
      <c r="E35" s="60">
        <v>875</v>
      </c>
      <c r="F35" s="8"/>
      <c r="G35" s="8"/>
    </row>
    <row r="36" spans="1:7" ht="29.25" customHeight="1" hidden="1">
      <c r="A36" s="30"/>
      <c r="B36" s="30"/>
      <c r="C36" s="31"/>
      <c r="D36" s="31"/>
      <c r="E36" s="17"/>
      <c r="F36" s="8"/>
      <c r="G36" s="8"/>
    </row>
    <row r="37" spans="1:7" ht="30" customHeight="1">
      <c r="A37" s="9"/>
      <c r="B37" s="45" t="s">
        <v>0</v>
      </c>
      <c r="C37" s="45"/>
      <c r="D37" s="45"/>
      <c r="E37" s="46">
        <f>SUM(E31:E36)</f>
        <v>75239</v>
      </c>
      <c r="F37" s="8"/>
      <c r="G37" s="8"/>
    </row>
    <row r="38" spans="1:7" ht="13.5" customHeight="1">
      <c r="A38" s="27"/>
      <c r="B38" s="28"/>
      <c r="C38" s="32"/>
      <c r="D38" s="32"/>
      <c r="E38" s="32"/>
      <c r="F38" s="8"/>
      <c r="G38" s="8"/>
    </row>
    <row r="39" spans="1:7" ht="33" customHeight="1">
      <c r="A39" s="33"/>
      <c r="B39" s="34"/>
      <c r="C39" s="32"/>
      <c r="D39" s="32"/>
      <c r="E39" s="32"/>
      <c r="F39" s="8"/>
      <c r="G39" s="8"/>
    </row>
    <row r="40" spans="1:7" ht="12.75" hidden="1">
      <c r="A40" s="33"/>
      <c r="B40" s="34"/>
      <c r="C40" s="32"/>
      <c r="D40" s="32"/>
      <c r="E40" s="32"/>
      <c r="F40" s="8"/>
      <c r="G40" s="8"/>
    </row>
    <row r="41" spans="1:7" ht="12.75" hidden="1">
      <c r="A41" s="33"/>
      <c r="B41" s="34"/>
      <c r="C41" s="32"/>
      <c r="D41" s="32"/>
      <c r="E41" s="32"/>
      <c r="F41" s="8"/>
      <c r="G41" s="8"/>
    </row>
    <row r="42" spans="1:7" ht="12.75">
      <c r="A42" s="28"/>
      <c r="B42" s="29"/>
      <c r="C42" s="32"/>
      <c r="D42" s="32"/>
      <c r="E42" s="32"/>
      <c r="F42" s="8"/>
      <c r="G42" s="8"/>
    </row>
    <row r="43" spans="1:7" ht="34.5" customHeight="1">
      <c r="A43" s="20"/>
      <c r="B43" s="21"/>
      <c r="C43" s="8"/>
      <c r="D43" s="8"/>
      <c r="E43" s="8"/>
      <c r="F43" s="8"/>
      <c r="G43" s="8"/>
    </row>
  </sheetData>
  <sheetProtection/>
  <mergeCells count="4">
    <mergeCell ref="A13:E13"/>
    <mergeCell ref="A1:E1"/>
    <mergeCell ref="A2:E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Перемиловская Алла Николаевна</cp:lastModifiedBy>
  <cp:lastPrinted>2016-03-26T16:15:12Z</cp:lastPrinted>
  <dcterms:created xsi:type="dcterms:W3CDTF">2005-08-01T12:04:50Z</dcterms:created>
  <dcterms:modified xsi:type="dcterms:W3CDTF">2016-03-27T11:42:25Z</dcterms:modified>
  <cp:category/>
  <cp:version/>
  <cp:contentType/>
  <cp:contentStatus/>
</cp:coreProperties>
</file>