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 refMode="R1C1"/>
</workbook>
</file>

<file path=xl/sharedStrings.xml><?xml version="1.0" encoding="utf-8"?>
<sst xmlns="http://schemas.openxmlformats.org/spreadsheetml/2006/main" count="90" uniqueCount="69">
  <si>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</si>
  <si>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</si>
  <si>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</si>
  <si>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</si>
  <si>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</si>
  <si>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</si>
  <si>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</si>
  <si>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>ед. изм.</t>
  </si>
  <si>
    <t xml:space="preserve"> № п.п</t>
  </si>
  <si>
    <t>Замена труб канализации с Ф 50 мм на Ф 100 мм</t>
  </si>
  <si>
    <t>Обслуживание газопровода</t>
  </si>
  <si>
    <t>мп</t>
  </si>
  <si>
    <t>2288,3 м2</t>
  </si>
  <si>
    <t>3,00 руб./м2</t>
  </si>
  <si>
    <t>1,75 руб./м2</t>
  </si>
  <si>
    <t xml:space="preserve">тариф по услуге содержание </t>
  </si>
  <si>
    <t>оплата старшему по дому</t>
  </si>
  <si>
    <t xml:space="preserve">тариф по текущему ремонту  </t>
  </si>
  <si>
    <t xml:space="preserve">тариф по капитальному ремонту </t>
  </si>
  <si>
    <t>общая площадь помещений</t>
  </si>
  <si>
    <t>6,50 руб./м2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</si>
  <si>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</si>
  <si>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</si>
  <si>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</si>
  <si>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</si>
  <si>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</si>
  <si>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наименование работ, услуг</t>
  </si>
  <si>
    <t>стоимость выполненных работ, услуг, руб.</t>
  </si>
  <si>
    <t>Информация по услуге  текущий ремонт общедомового имущества</t>
  </si>
  <si>
    <t>ул. Ломако, д.16</t>
  </si>
  <si>
    <t>объём выполненных работ, услуг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</si>
  <si>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</si>
  <si>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</si>
  <si>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</si>
  <si>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</si>
  <si>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</si>
  <si>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</si>
  <si>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</si>
  <si>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</si>
  <si>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</si>
  <si>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</si>
  <si>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</si>
  <si>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вывозТБО</t>
  </si>
  <si>
    <t>налог в связи с применением УСН</t>
  </si>
  <si>
    <t>расходы по управлению домом</t>
  </si>
  <si>
    <t>ул. Ломако,  д. 16, 2015 г.</t>
  </si>
  <si>
    <t>2015 год</t>
  </si>
  <si>
    <t>Ремонт подъездных входов, утепление стены 2 под.</t>
  </si>
  <si>
    <t>Установка датчиков движения</t>
  </si>
  <si>
    <t>Замена задвижек на отопление Ф 50 мм</t>
  </si>
  <si>
    <t>Поверка общедомового прибора учета тепловой энергии</t>
  </si>
  <si>
    <t>Замена счетчика ХВС</t>
  </si>
  <si>
    <t>шт.</t>
  </si>
  <si>
    <t>69853 квтч</t>
  </si>
  <si>
    <t>346,1 гкал</t>
  </si>
  <si>
    <t>4487 м3</t>
  </si>
  <si>
    <t>1808,4 м3</t>
  </si>
  <si>
    <t>3172,7 м3</t>
  </si>
  <si>
    <t>01.01.2015-31.08.2015</t>
  </si>
  <si>
    <t>13,70 руб./м2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</si>
  <si>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</si>
  <si>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</si>
  <si>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</si>
  <si>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</si>
  <si>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 xml:space="preserve">под. </t>
  </si>
  <si>
    <t xml:space="preserve">кв. </t>
  </si>
  <si>
    <t xml:space="preserve">задолженность, руб. </t>
  </si>
  <si>
    <t>ул. Ломако, д.16, 2015 г.</t>
  </si>
  <si>
    <t>содержание несущих и ненесущих конструкций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</si>
</sst>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justify" vertical="top" wrapText="1"/>
    </xf>
    <xf numFmtId="2" fontId="4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0" fillId="34" borderId="10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2" fontId="8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 vertical="center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25" sqref="E25:F2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9" t="s">
        <v>45</v>
      </c>
      <c r="B1" s="70"/>
      <c r="C1" s="70"/>
      <c r="D1" s="70"/>
      <c r="E1" s="70"/>
      <c r="F1" s="70"/>
    </row>
    <row r="2" spans="1:9" ht="12.75">
      <c r="A2" s="73"/>
      <c r="B2" s="74"/>
      <c r="C2" s="74"/>
      <c r="D2" s="74"/>
      <c r="E2" s="74"/>
      <c r="F2" s="74"/>
      <c r="G2" s="74"/>
      <c r="H2" s="6"/>
      <c r="I2" s="6"/>
    </row>
    <row r="3" spans="1:9" ht="12.75">
      <c r="A3" s="67" t="s">
        <v>19</v>
      </c>
      <c r="B3" s="67"/>
      <c r="C3" s="11" t="s">
        <v>12</v>
      </c>
      <c r="D3" s="9"/>
      <c r="E3" s="9"/>
      <c r="F3" s="9"/>
      <c r="G3" s="9"/>
      <c r="H3" s="6"/>
      <c r="I3" s="6"/>
    </row>
    <row r="4" spans="1:9" ht="12.75">
      <c r="A4" s="66" t="s">
        <v>15</v>
      </c>
      <c r="B4" s="66"/>
      <c r="C4" s="43" t="s">
        <v>59</v>
      </c>
      <c r="D4" s="7"/>
      <c r="E4" s="7"/>
      <c r="F4" s="7"/>
      <c r="G4" s="7"/>
      <c r="H4" s="7"/>
      <c r="I4" s="7"/>
    </row>
    <row r="5" spans="1:9" ht="27" customHeight="1">
      <c r="A5" s="47" t="s">
        <v>16</v>
      </c>
      <c r="B5" s="41" t="s">
        <v>58</v>
      </c>
      <c r="C5" s="43" t="s">
        <v>13</v>
      </c>
      <c r="D5" s="7"/>
      <c r="E5" s="7"/>
      <c r="F5" s="7"/>
      <c r="G5" s="7"/>
      <c r="H5" s="7"/>
      <c r="I5" s="7"/>
    </row>
    <row r="6" spans="1:9" ht="12.75">
      <c r="A6" s="66" t="s">
        <v>17</v>
      </c>
      <c r="B6" s="66"/>
      <c r="C6" s="43" t="s">
        <v>14</v>
      </c>
      <c r="D6" s="7"/>
      <c r="E6" s="7"/>
      <c r="F6" s="7"/>
      <c r="G6" s="7"/>
      <c r="H6" s="7"/>
      <c r="I6" s="7"/>
    </row>
    <row r="7" spans="1:9" ht="12.75">
      <c r="A7" s="66" t="s">
        <v>18</v>
      </c>
      <c r="B7" s="66"/>
      <c r="C7" s="20" t="s">
        <v>20</v>
      </c>
      <c r="D7" s="8"/>
      <c r="E7" s="8"/>
      <c r="F7" s="8"/>
      <c r="G7" s="8"/>
      <c r="H7" s="8"/>
      <c r="I7" s="8"/>
    </row>
    <row r="8" spans="1:9" ht="12.75">
      <c r="A8" s="71"/>
      <c r="B8" s="71"/>
      <c r="C8" s="71"/>
      <c r="D8" s="71"/>
      <c r="E8" s="71"/>
      <c r="F8" s="71"/>
      <c r="G8" s="71"/>
      <c r="H8" s="71"/>
      <c r="I8" s="71"/>
    </row>
    <row r="9" spans="1:9" ht="12.75" hidden="1">
      <c r="A9" s="72"/>
      <c r="B9" s="72"/>
      <c r="C9" s="72"/>
      <c r="D9" s="72"/>
      <c r="E9" s="72"/>
      <c r="F9" s="72"/>
      <c r="G9" s="72"/>
      <c r="H9" s="72"/>
      <c r="I9" s="72"/>
    </row>
    <row r="10" spans="1:9" ht="12.75" hidden="1">
      <c r="A10" s="68"/>
      <c r="B10" s="68"/>
      <c r="C10" s="68"/>
      <c r="D10" s="68"/>
      <c r="E10" s="68"/>
      <c r="F10" s="68"/>
      <c r="G10" s="68"/>
      <c r="H10" s="68"/>
      <c r="I10" s="68"/>
    </row>
    <row r="11" spans="1:6" ht="39" customHeight="1">
      <c r="A11" s="20" t="s">
        <v>1</v>
      </c>
      <c r="B11" s="20" t="s">
        <v>21</v>
      </c>
      <c r="C11" s="20" t="s">
        <v>22</v>
      </c>
      <c r="D11" s="20" t="s">
        <v>23</v>
      </c>
      <c r="E11" s="20" t="s">
        <v>24</v>
      </c>
      <c r="F11" s="20" t="s">
        <v>25</v>
      </c>
    </row>
    <row r="12" spans="1:6" ht="12.75" hidden="1">
      <c r="A12" s="21"/>
      <c r="B12" s="21"/>
      <c r="C12" s="21"/>
      <c r="D12" s="21"/>
      <c r="E12" s="21"/>
      <c r="F12" s="21"/>
    </row>
    <row r="13" spans="1:6" ht="12.75" hidden="1">
      <c r="A13" s="21"/>
      <c r="B13" s="21"/>
      <c r="C13" s="21"/>
      <c r="D13" s="21"/>
      <c r="E13" s="21"/>
      <c r="F13" s="21"/>
    </row>
    <row r="14" spans="1:6" ht="12.75" hidden="1">
      <c r="A14" s="21"/>
      <c r="B14" s="21"/>
      <c r="C14" s="21"/>
      <c r="D14" s="21"/>
      <c r="E14" s="21"/>
      <c r="F14" s="21"/>
    </row>
    <row r="15" spans="1:6" ht="12.75" hidden="1">
      <c r="A15" s="21"/>
      <c r="B15" s="21"/>
      <c r="C15" s="21"/>
      <c r="D15" s="21"/>
      <c r="E15" s="21"/>
      <c r="F15" s="21"/>
    </row>
    <row r="16" spans="1:6" ht="45" customHeight="1">
      <c r="A16" s="22" t="s">
        <v>6</v>
      </c>
      <c r="B16" s="23">
        <v>16702.94</v>
      </c>
      <c r="C16" s="43">
        <f>219447.97+156748.55</f>
        <v>376196.52</v>
      </c>
      <c r="D16" s="43">
        <f>231280.76+113461.14</f>
        <v>344741.9</v>
      </c>
      <c r="E16" s="43">
        <v>376196.52</v>
      </c>
      <c r="F16" s="24">
        <f>B16+D16-E16</f>
        <v>-14751.679999999993</v>
      </c>
    </row>
    <row r="17" spans="1:6" ht="74.25" customHeight="1" hidden="1">
      <c r="A17" s="22"/>
      <c r="B17" s="23"/>
      <c r="C17" s="24"/>
      <c r="D17" s="24"/>
      <c r="E17" s="24"/>
      <c r="F17" s="24"/>
    </row>
    <row r="18" spans="1:6" ht="56.25" customHeight="1" hidden="1">
      <c r="A18" s="22"/>
      <c r="B18" s="23"/>
      <c r="C18" s="24"/>
      <c r="D18" s="24"/>
      <c r="E18" s="24"/>
      <c r="F18" s="24"/>
    </row>
    <row r="19" spans="1:6" ht="32.25" customHeight="1" hidden="1">
      <c r="A19" s="22"/>
      <c r="B19" s="23"/>
      <c r="C19" s="24"/>
      <c r="D19" s="24"/>
      <c r="E19" s="24"/>
      <c r="F19" s="24"/>
    </row>
    <row r="20" spans="1:6" ht="29.25" customHeight="1" hidden="1">
      <c r="A20" s="22"/>
      <c r="B20" s="23"/>
      <c r="C20" s="24"/>
      <c r="D20" s="24"/>
      <c r="E20" s="24"/>
      <c r="F20" s="24"/>
    </row>
    <row r="21" spans="1:6" ht="51" customHeight="1" hidden="1">
      <c r="A21" s="22"/>
      <c r="B21" s="23"/>
      <c r="C21" s="24"/>
      <c r="D21" s="24"/>
      <c r="E21" s="24"/>
      <c r="F21" s="24"/>
    </row>
    <row r="22" spans="1:6" ht="12.75" hidden="1">
      <c r="A22" s="22"/>
      <c r="B22" s="23"/>
      <c r="C22" s="24"/>
      <c r="D22" s="24"/>
      <c r="E22" s="24"/>
      <c r="F22" s="24"/>
    </row>
    <row r="23" spans="1:6" ht="12.75" hidden="1">
      <c r="A23" s="22"/>
      <c r="B23" s="23"/>
      <c r="C23" s="24"/>
      <c r="D23" s="24"/>
      <c r="E23" s="24"/>
      <c r="F23" s="24"/>
    </row>
    <row r="24" spans="1:9" ht="33" customHeight="1" hidden="1">
      <c r="A24" s="22"/>
      <c r="B24" s="23"/>
      <c r="C24" s="24"/>
      <c r="D24" s="24"/>
      <c r="E24" s="24"/>
      <c r="F24" s="24"/>
      <c r="H24" s="1"/>
      <c r="I24" s="1"/>
    </row>
    <row r="25" spans="1:6" ht="49.5" customHeight="1">
      <c r="A25" s="22" t="s">
        <v>2</v>
      </c>
      <c r="B25" s="23">
        <v>41102.25</v>
      </c>
      <c r="C25" s="36">
        <f>28032.76+20023.4</f>
        <v>48056.16</v>
      </c>
      <c r="D25" s="36">
        <f>29807.23+14833.31</f>
        <v>44640.54</v>
      </c>
      <c r="E25" s="24">
        <v>79012.38</v>
      </c>
      <c r="F25" s="24">
        <f>B25+D25-E25</f>
        <v>6730.4100000000035</v>
      </c>
    </row>
    <row r="26" spans="1:6" ht="45.75" customHeight="1">
      <c r="A26" s="22" t="s">
        <v>3</v>
      </c>
      <c r="B26" s="23"/>
      <c r="C26" s="24"/>
      <c r="D26" s="24"/>
      <c r="E26" s="24"/>
      <c r="F26" s="24"/>
    </row>
    <row r="27" spans="1:6" ht="31.5" customHeight="1">
      <c r="A27" s="22" t="s">
        <v>4</v>
      </c>
      <c r="B27" s="24"/>
      <c r="C27" s="24">
        <v>1534771.9</v>
      </c>
      <c r="D27" s="24">
        <v>1412334.91</v>
      </c>
      <c r="E27" s="24"/>
      <c r="F27" s="24"/>
    </row>
    <row r="28" spans="1:11" ht="33.75" customHeight="1">
      <c r="A28" s="22" t="s">
        <v>5</v>
      </c>
      <c r="B28" s="24">
        <v>-5063</v>
      </c>
      <c r="C28" s="24">
        <f>48054.3</f>
        <v>48054.3</v>
      </c>
      <c r="D28" s="24">
        <v>51817.52</v>
      </c>
      <c r="E28" s="24">
        <v>54912</v>
      </c>
      <c r="F28" s="24">
        <f>D28-E28+B28</f>
        <v>-8157.480000000003</v>
      </c>
      <c r="K28" s="2"/>
    </row>
    <row r="29" spans="1:6" ht="12.75" hidden="1">
      <c r="A29" s="25"/>
      <c r="B29" s="24"/>
      <c r="C29" s="24"/>
      <c r="D29" s="24"/>
      <c r="E29" s="24"/>
      <c r="F29" s="24"/>
    </row>
    <row r="30" spans="1:6" ht="12.75" hidden="1">
      <c r="A30" s="25"/>
      <c r="B30" s="24"/>
      <c r="C30" s="24"/>
      <c r="D30" s="24"/>
      <c r="E30" s="24"/>
      <c r="F30" s="24"/>
    </row>
    <row r="31" spans="1:6" ht="12.75" hidden="1">
      <c r="A31" s="25"/>
      <c r="B31" s="24"/>
      <c r="C31" s="24"/>
      <c r="D31" s="24"/>
      <c r="E31" s="24"/>
      <c r="F31" s="24"/>
    </row>
    <row r="32" spans="1:6" ht="12.75" hidden="1">
      <c r="A32" s="25"/>
      <c r="B32" s="24"/>
      <c r="C32" s="27"/>
      <c r="D32" s="24"/>
      <c r="E32" s="24"/>
      <c r="F32" s="24"/>
    </row>
    <row r="33" spans="1:6" ht="12.75" hidden="1">
      <c r="A33" s="25"/>
      <c r="B33" s="24"/>
      <c r="C33" s="24"/>
      <c r="D33" s="24"/>
      <c r="E33" s="24"/>
      <c r="F33" s="24"/>
    </row>
    <row r="34" spans="1:6" ht="43.5" customHeight="1" hidden="1">
      <c r="A34" s="25"/>
      <c r="B34" s="24"/>
      <c r="C34" s="24"/>
      <c r="D34" s="24"/>
      <c r="E34" s="24"/>
      <c r="F34" s="24"/>
    </row>
    <row r="35" spans="1:6" ht="12.75" hidden="1">
      <c r="A35" s="25"/>
      <c r="B35" s="24"/>
      <c r="C35" s="26"/>
      <c r="D35" s="24"/>
      <c r="E35" s="24"/>
      <c r="F35" s="24"/>
    </row>
    <row r="36" spans="1:6" ht="36.75" customHeight="1">
      <c r="A36" s="48" t="s">
        <v>0</v>
      </c>
      <c r="B36" s="48">
        <f>SUM(B16:B35)</f>
        <v>52742.19</v>
      </c>
      <c r="C36" s="48">
        <f>SUM(C14:C35)</f>
        <v>2007078.8800000001</v>
      </c>
      <c r="D36" s="48">
        <f>SUM(D14:D35)</f>
        <v>1853534.8699999999</v>
      </c>
      <c r="E36" s="48">
        <f>E16+E25+E28</f>
        <v>510120.9</v>
      </c>
      <c r="F36" s="48">
        <f>SUM(F16:F35)</f>
        <v>-16178.749999999993</v>
      </c>
    </row>
  </sheetData>
  <sheetProtection/>
  <mergeCells count="9">
    <mergeCell ref="A6:B6"/>
    <mergeCell ref="A7:B7"/>
    <mergeCell ref="A3:B3"/>
    <mergeCell ref="A4:B4"/>
    <mergeCell ref="A10:I10"/>
    <mergeCell ref="A1:F1"/>
    <mergeCell ref="A8:I8"/>
    <mergeCell ref="A9:I9"/>
    <mergeCell ref="A2:G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9">
      <selection activeCell="B23" sqref="B23"/>
    </sheetView>
  </sheetViews>
  <sheetFormatPr defaultColWidth="9.00390625" defaultRowHeight="12.75"/>
  <cols>
    <col min="1" max="1" width="21.25390625" style="0" customWidth="1"/>
    <col min="2" max="2" width="13.25390625" style="0" customWidth="1"/>
    <col min="3" max="3" width="13.00390625" style="0" customWidth="1"/>
    <col min="4" max="4" width="13.25390625" style="0" customWidth="1"/>
    <col min="5" max="5" width="12.875" style="0" customWidth="1"/>
    <col min="6" max="6" width="14.625" style="0" customWidth="1"/>
  </cols>
  <sheetData>
    <row r="1" spans="1:6" ht="12.75">
      <c r="A1" s="75" t="s">
        <v>67</v>
      </c>
      <c r="B1" s="76"/>
      <c r="C1" s="76"/>
      <c r="D1" s="76"/>
      <c r="E1" s="76"/>
      <c r="F1" s="76"/>
    </row>
    <row r="2" spans="1:6" ht="12.75">
      <c r="A2" s="75" t="s">
        <v>41</v>
      </c>
      <c r="B2" s="76"/>
      <c r="C2" s="76"/>
      <c r="D2" s="76"/>
      <c r="E2" s="76"/>
      <c r="F2" s="76"/>
    </row>
    <row r="3" spans="1:9" ht="12.75">
      <c r="A3" s="77"/>
      <c r="B3" s="77"/>
      <c r="C3" s="77"/>
      <c r="D3" s="77"/>
      <c r="E3" s="77"/>
      <c r="F3" s="78"/>
      <c r="G3" s="78"/>
      <c r="H3" s="78"/>
      <c r="I3" s="78"/>
    </row>
    <row r="4" spans="1:9" ht="38.25">
      <c r="A4" s="49" t="s">
        <v>1</v>
      </c>
      <c r="B4" s="49" t="s">
        <v>21</v>
      </c>
      <c r="C4" s="49" t="s">
        <v>22</v>
      </c>
      <c r="D4" s="49" t="s">
        <v>23</v>
      </c>
      <c r="E4" s="50" t="s">
        <v>24</v>
      </c>
      <c r="F4" s="49" t="s">
        <v>25</v>
      </c>
      <c r="G4" s="6"/>
      <c r="H4" s="6"/>
      <c r="I4" s="6"/>
    </row>
    <row r="5" spans="1:6" ht="38.25">
      <c r="A5" s="51" t="s">
        <v>6</v>
      </c>
      <c r="B5" s="20">
        <v>16702.94</v>
      </c>
      <c r="C5" s="43">
        <f>219447.97+156748.55</f>
        <v>376196.52</v>
      </c>
      <c r="D5" s="43">
        <f>231280.76+113461.14</f>
        <v>344741.9</v>
      </c>
      <c r="E5" s="43">
        <v>376196.52</v>
      </c>
      <c r="F5" s="44">
        <f>B5+D5-E5</f>
        <v>-14751.679999999993</v>
      </c>
    </row>
    <row r="6" spans="1:6" ht="69.75" customHeight="1">
      <c r="A6" s="52" t="s">
        <v>60</v>
      </c>
      <c r="B6" s="16"/>
      <c r="C6" s="10"/>
      <c r="D6" s="10"/>
      <c r="E6" s="10">
        <v>103610.55</v>
      </c>
      <c r="F6" s="10"/>
    </row>
    <row r="7" spans="1:6" ht="62.25" customHeight="1">
      <c r="A7" s="52" t="s">
        <v>61</v>
      </c>
      <c r="B7" s="16"/>
      <c r="C7" s="10"/>
      <c r="D7" s="10"/>
      <c r="E7" s="10">
        <v>59280.87</v>
      </c>
      <c r="F7" s="10"/>
    </row>
    <row r="8" spans="1:6" ht="49.5" customHeight="1">
      <c r="A8" s="52" t="s">
        <v>68</v>
      </c>
      <c r="B8" s="16"/>
      <c r="C8" s="10"/>
      <c r="D8" s="10"/>
      <c r="E8" s="10">
        <v>12434.45</v>
      </c>
      <c r="F8" s="10"/>
    </row>
    <row r="9" spans="1:6" ht="41.25" customHeight="1">
      <c r="A9" s="52" t="s">
        <v>62</v>
      </c>
      <c r="B9" s="16"/>
      <c r="C9" s="10"/>
      <c r="D9" s="10"/>
      <c r="E9" s="10">
        <v>36122.42</v>
      </c>
      <c r="F9" s="10"/>
    </row>
    <row r="10" spans="1:6" ht="26.25" customHeight="1">
      <c r="A10" s="52" t="s">
        <v>42</v>
      </c>
      <c r="B10" s="16"/>
      <c r="C10" s="10"/>
      <c r="D10" s="10"/>
      <c r="E10" s="10">
        <v>51754.14</v>
      </c>
      <c r="F10" s="10"/>
    </row>
    <row r="11" spans="1:6" ht="39.75" customHeight="1">
      <c r="A11" s="52" t="s">
        <v>43</v>
      </c>
      <c r="B11" s="16"/>
      <c r="C11" s="10"/>
      <c r="D11" s="10"/>
      <c r="E11" s="10">
        <v>10228.7</v>
      </c>
      <c r="F11" s="10"/>
    </row>
    <row r="12" spans="1:6" ht="46.5" customHeight="1">
      <c r="A12" s="52" t="s">
        <v>63</v>
      </c>
      <c r="B12" s="16"/>
      <c r="C12" s="10"/>
      <c r="D12" s="10"/>
      <c r="E12" s="10">
        <v>44471.86</v>
      </c>
      <c r="F12" s="10"/>
    </row>
    <row r="13" spans="1:9" ht="38.25" customHeight="1">
      <c r="A13" s="52" t="s">
        <v>44</v>
      </c>
      <c r="B13" s="16"/>
      <c r="C13" s="10"/>
      <c r="D13" s="10"/>
      <c r="E13" s="10">
        <v>58293.53</v>
      </c>
      <c r="F13" s="10"/>
      <c r="H13" s="1"/>
      <c r="I13" s="1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1">
      <selection activeCell="B37" sqref="B37"/>
    </sheetView>
  </sheetViews>
  <sheetFormatPr defaultColWidth="9.00390625" defaultRowHeight="12.75"/>
  <cols>
    <col min="1" max="1" width="10.12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83" t="s">
        <v>28</v>
      </c>
      <c r="B1" s="83"/>
      <c r="C1" s="83"/>
      <c r="D1" s="83"/>
      <c r="E1" s="83"/>
      <c r="F1" s="5"/>
      <c r="G1" s="5"/>
    </row>
    <row r="2" spans="1:7" ht="15.75">
      <c r="A2" s="84" t="s">
        <v>29</v>
      </c>
      <c r="B2" s="84"/>
      <c r="C2" s="84"/>
      <c r="D2" s="84"/>
      <c r="E2" s="84"/>
      <c r="F2" s="5"/>
      <c r="G2" s="5"/>
    </row>
    <row r="3" spans="1:7" ht="15.75" hidden="1">
      <c r="A3" s="38"/>
      <c r="B3" s="38"/>
      <c r="C3" s="38"/>
      <c r="D3" s="38"/>
      <c r="E3" s="38"/>
      <c r="F3" s="2"/>
      <c r="G3" s="2"/>
    </row>
    <row r="4" spans="1:7" ht="15.75">
      <c r="A4" s="84" t="s">
        <v>46</v>
      </c>
      <c r="B4" s="84"/>
      <c r="C4" s="84"/>
      <c r="D4" s="84"/>
      <c r="E4" s="84"/>
      <c r="F4" s="37"/>
      <c r="G4" s="37"/>
    </row>
    <row r="5" spans="1:7" ht="12.75">
      <c r="A5" s="79"/>
      <c r="B5" s="80"/>
      <c r="C5" s="81"/>
      <c r="D5" s="81"/>
      <c r="E5" s="81"/>
      <c r="F5" s="81"/>
      <c r="G5" s="81"/>
    </row>
    <row r="6" spans="1:7" ht="12.75" hidden="1">
      <c r="A6" s="3"/>
      <c r="B6" s="3"/>
      <c r="C6" s="3"/>
      <c r="D6" s="3"/>
      <c r="E6" s="3"/>
      <c r="F6" s="5"/>
      <c r="G6" s="5"/>
    </row>
    <row r="7" spans="1:7" ht="12.75" hidden="1">
      <c r="A7" s="3"/>
      <c r="B7" s="3"/>
      <c r="C7" s="3"/>
      <c r="D7" s="3"/>
      <c r="E7" s="3"/>
      <c r="F7" s="5"/>
      <c r="G7" s="5"/>
    </row>
    <row r="8" spans="1:7" ht="12.75" hidden="1">
      <c r="A8" s="3"/>
      <c r="B8" s="3"/>
      <c r="C8" s="3"/>
      <c r="D8" s="3"/>
      <c r="E8" s="3"/>
      <c r="F8" s="5"/>
      <c r="G8" s="5"/>
    </row>
    <row r="9" spans="1:7" ht="12.75" hidden="1">
      <c r="A9" s="3"/>
      <c r="B9" s="3"/>
      <c r="C9" s="3"/>
      <c r="D9" s="3"/>
      <c r="E9" s="3"/>
      <c r="F9" s="5"/>
      <c r="G9" s="5"/>
    </row>
    <row r="10" spans="1:7" ht="12.75" hidden="1">
      <c r="A10" s="3"/>
      <c r="B10" s="3"/>
      <c r="C10" s="3"/>
      <c r="D10" s="3"/>
      <c r="E10" s="3"/>
      <c r="F10" s="5"/>
      <c r="G10" s="5"/>
    </row>
    <row r="11" spans="1:7" ht="54.75" customHeight="1">
      <c r="A11" s="20" t="s">
        <v>21</v>
      </c>
      <c r="B11" s="20" t="s">
        <v>22</v>
      </c>
      <c r="C11" s="20" t="s">
        <v>23</v>
      </c>
      <c r="D11" s="20" t="s">
        <v>24</v>
      </c>
      <c r="E11" s="20" t="s">
        <v>25</v>
      </c>
      <c r="F11" s="5"/>
      <c r="G11" s="5"/>
    </row>
    <row r="12" spans="1:7" ht="36.75" customHeight="1">
      <c r="A12" s="35">
        <v>41102.25</v>
      </c>
      <c r="B12" s="36">
        <f>28032.76+20023.4</f>
        <v>48056.16</v>
      </c>
      <c r="C12" s="36">
        <f>29807.23+14833.31</f>
        <v>44640.54</v>
      </c>
      <c r="D12" s="26">
        <f>E38</f>
        <v>79012.38</v>
      </c>
      <c r="E12" s="26">
        <f>A12+C12-D12</f>
        <v>6730.4100000000035</v>
      </c>
      <c r="F12" s="4"/>
      <c r="G12" s="4"/>
    </row>
    <row r="13" spans="1:7" ht="51.75" customHeight="1">
      <c r="A13" s="82"/>
      <c r="B13" s="82"/>
      <c r="C13" s="82"/>
      <c r="D13" s="82"/>
      <c r="E13" s="82"/>
      <c r="F13" s="4"/>
      <c r="G13" s="4"/>
    </row>
    <row r="14" spans="1:5" ht="66" customHeight="1">
      <c r="A14" s="12" t="s">
        <v>8</v>
      </c>
      <c r="B14" s="12" t="s">
        <v>26</v>
      </c>
      <c r="C14" s="12" t="s">
        <v>7</v>
      </c>
      <c r="D14" s="12" t="s">
        <v>30</v>
      </c>
      <c r="E14" s="12" t="s">
        <v>27</v>
      </c>
    </row>
    <row r="15" spans="1:5" ht="12.75" hidden="1">
      <c r="A15" s="13"/>
      <c r="B15" s="13"/>
      <c r="C15" s="13"/>
      <c r="D15" s="13"/>
      <c r="E15" s="13"/>
    </row>
    <row r="16" spans="1:5" ht="12.75" hidden="1">
      <c r="A16" s="14">
        <v>-28791.87</v>
      </c>
      <c r="B16" s="15">
        <f>226756.8+22253</f>
        <v>249009.8</v>
      </c>
      <c r="C16" s="15">
        <f>210424+11554.12</f>
        <v>221978.12</v>
      </c>
      <c r="D16" s="15">
        <v>249009.8</v>
      </c>
      <c r="E16" s="15">
        <f>A16+C16-D16</f>
        <v>-55823.54999999999</v>
      </c>
    </row>
    <row r="17" spans="1:5" ht="12.75" hidden="1">
      <c r="A17" s="16"/>
      <c r="B17" s="10"/>
      <c r="C17" s="10"/>
      <c r="D17" s="10"/>
      <c r="E17" s="10"/>
    </row>
    <row r="18" spans="1:5" ht="12.75" hidden="1">
      <c r="A18" s="16"/>
      <c r="B18" s="10"/>
      <c r="C18" s="10"/>
      <c r="D18" s="10"/>
      <c r="E18" s="10"/>
    </row>
    <row r="19" spans="1:5" ht="12.75" hidden="1">
      <c r="A19" s="16"/>
      <c r="B19" s="10"/>
      <c r="C19" s="10"/>
      <c r="D19" s="10"/>
      <c r="E19" s="10"/>
    </row>
    <row r="20" spans="1:5" ht="12.75" hidden="1">
      <c r="A20" s="16"/>
      <c r="B20" s="10"/>
      <c r="C20" s="10"/>
      <c r="D20" s="10"/>
      <c r="E20" s="10"/>
    </row>
    <row r="21" spans="1:5" ht="12.75" hidden="1">
      <c r="A21" s="16"/>
      <c r="B21" s="10"/>
      <c r="C21" s="10"/>
      <c r="D21" s="10"/>
      <c r="E21" s="10"/>
    </row>
    <row r="22" spans="1:5" ht="12.75" hidden="1">
      <c r="A22" s="16"/>
      <c r="B22" s="10"/>
      <c r="C22" s="10"/>
      <c r="D22" s="10"/>
      <c r="E22" s="10"/>
    </row>
    <row r="23" spans="1:5" ht="12.75" hidden="1">
      <c r="A23" s="16"/>
      <c r="B23" s="10"/>
      <c r="C23" s="10"/>
      <c r="D23" s="10"/>
      <c r="E23" s="10"/>
    </row>
    <row r="24" spans="1:5" ht="12.75" hidden="1">
      <c r="A24" s="16"/>
      <c r="B24" s="10"/>
      <c r="C24" s="10"/>
      <c r="D24" s="10"/>
      <c r="E24" s="10"/>
    </row>
    <row r="25" spans="1:5" ht="12.75" hidden="1">
      <c r="A25" s="17">
        <v>-61244.32</v>
      </c>
      <c r="B25" s="18">
        <f>190211.4+25913.56</f>
        <v>216124.96</v>
      </c>
      <c r="C25" s="18">
        <f>158833.4+13454.79</f>
        <v>172288.19</v>
      </c>
      <c r="D25" s="18">
        <f>55829</f>
        <v>55829</v>
      </c>
      <c r="E25" s="18">
        <f>A25+C25-D25</f>
        <v>55214.869999999995</v>
      </c>
    </row>
    <row r="26" spans="1:5" ht="12.75" hidden="1">
      <c r="A26" s="12"/>
      <c r="B26" s="28"/>
      <c r="C26" s="13"/>
      <c r="D26" s="13"/>
      <c r="E26" s="13"/>
    </row>
    <row r="27" spans="1:5" ht="12.75" hidden="1">
      <c r="A27" s="16"/>
      <c r="B27" s="28"/>
      <c r="C27" s="13"/>
      <c r="D27" s="13"/>
      <c r="E27" s="13"/>
    </row>
    <row r="28" spans="1:5" ht="12.75" hidden="1">
      <c r="A28" s="28"/>
      <c r="B28" s="28"/>
      <c r="C28" s="13"/>
      <c r="D28" s="13"/>
      <c r="E28" s="13"/>
    </row>
    <row r="29" spans="1:5" ht="12.75" hidden="1">
      <c r="A29" s="11"/>
      <c r="B29" s="11"/>
      <c r="C29" s="13"/>
      <c r="D29" s="13"/>
      <c r="E29" s="13"/>
    </row>
    <row r="30" spans="1:5" ht="12.75" hidden="1">
      <c r="A30" s="10"/>
      <c r="B30" s="28"/>
      <c r="C30" s="13"/>
      <c r="D30" s="13"/>
      <c r="E30" s="13"/>
    </row>
    <row r="31" spans="1:5" ht="52.5" customHeight="1">
      <c r="A31" s="39">
        <v>1</v>
      </c>
      <c r="B31" s="45" t="s">
        <v>47</v>
      </c>
      <c r="C31" s="10" t="s">
        <v>64</v>
      </c>
      <c r="D31" s="40">
        <v>1</v>
      </c>
      <c r="E31" s="26">
        <v>2759</v>
      </c>
    </row>
    <row r="32" spans="1:5" ht="48.75" customHeight="1">
      <c r="A32" s="39">
        <v>2</v>
      </c>
      <c r="B32" s="45" t="s">
        <v>9</v>
      </c>
      <c r="C32" s="46" t="s">
        <v>11</v>
      </c>
      <c r="D32" s="10">
        <v>21</v>
      </c>
      <c r="E32" s="55">
        <v>21446</v>
      </c>
    </row>
    <row r="33" spans="1:5" ht="40.5" customHeight="1">
      <c r="A33" s="39">
        <v>3</v>
      </c>
      <c r="B33" s="45" t="s">
        <v>48</v>
      </c>
      <c r="C33" s="46" t="s">
        <v>52</v>
      </c>
      <c r="D33" s="10">
        <v>18</v>
      </c>
      <c r="E33" s="55">
        <v>23004</v>
      </c>
    </row>
    <row r="34" spans="1:5" ht="31.5" customHeight="1">
      <c r="A34" s="39">
        <v>4</v>
      </c>
      <c r="B34" s="45" t="s">
        <v>10</v>
      </c>
      <c r="C34" s="46" t="s">
        <v>65</v>
      </c>
      <c r="D34" s="10">
        <v>4</v>
      </c>
      <c r="E34" s="55">
        <v>7179.38</v>
      </c>
    </row>
    <row r="35" spans="1:5" ht="31.5" customHeight="1">
      <c r="A35" s="40">
        <v>5</v>
      </c>
      <c r="B35" s="45" t="s">
        <v>49</v>
      </c>
      <c r="C35" s="46" t="s">
        <v>52</v>
      </c>
      <c r="D35" s="10">
        <v>2</v>
      </c>
      <c r="E35" s="55">
        <v>9061</v>
      </c>
    </row>
    <row r="36" spans="1:5" ht="69" customHeight="1">
      <c r="A36" s="39">
        <v>6</v>
      </c>
      <c r="B36" s="45" t="s">
        <v>50</v>
      </c>
      <c r="C36" s="46" t="s">
        <v>52</v>
      </c>
      <c r="D36" s="10">
        <v>1</v>
      </c>
      <c r="E36" s="55">
        <v>10200</v>
      </c>
    </row>
    <row r="37" spans="1:5" ht="30" customHeight="1">
      <c r="A37" s="12">
        <v>7</v>
      </c>
      <c r="B37" s="45" t="s">
        <v>51</v>
      </c>
      <c r="C37" s="46" t="s">
        <v>52</v>
      </c>
      <c r="D37" s="10">
        <v>1</v>
      </c>
      <c r="E37" s="56">
        <v>5363</v>
      </c>
    </row>
    <row r="38" spans="1:5" ht="19.5" customHeight="1">
      <c r="A38" s="12"/>
      <c r="B38" s="53" t="s">
        <v>0</v>
      </c>
      <c r="C38" s="54"/>
      <c r="D38" s="54"/>
      <c r="E38" s="65">
        <f>SUM(E31:E37)</f>
        <v>79012.38</v>
      </c>
    </row>
    <row r="39" spans="1:5" ht="12.75" hidden="1">
      <c r="A39" s="29"/>
      <c r="B39" s="30"/>
      <c r="C39" s="19"/>
      <c r="D39" s="19"/>
      <c r="E39" s="19"/>
    </row>
    <row r="40" spans="1:5" ht="12.75" hidden="1">
      <c r="A40" s="29"/>
      <c r="B40" s="30"/>
      <c r="C40" s="19"/>
      <c r="D40" s="19"/>
      <c r="E40" s="19"/>
    </row>
    <row r="41" spans="1:5" ht="12.75">
      <c r="A41" s="31"/>
      <c r="B41" s="32"/>
      <c r="C41" s="19"/>
      <c r="D41" s="19"/>
      <c r="E41" s="19"/>
    </row>
    <row r="42" spans="1:5" ht="34.5" customHeight="1">
      <c r="A42" s="33"/>
      <c r="B42" s="34"/>
      <c r="C42" s="19"/>
      <c r="D42" s="19"/>
      <c r="E42" s="19"/>
    </row>
  </sheetData>
  <sheetProtection/>
  <mergeCells count="5">
    <mergeCell ref="A5:G5"/>
    <mergeCell ref="A13:E13"/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3.75390625" style="0" customWidth="1"/>
    <col min="2" max="2" width="14.25390625" style="0" customWidth="1"/>
    <col min="3" max="3" width="15.00390625" style="0" customWidth="1"/>
    <col min="4" max="4" width="14.375" style="0" customWidth="1"/>
    <col min="5" max="5" width="21.25390625" style="0" customWidth="1"/>
  </cols>
  <sheetData>
    <row r="1" spans="1:5" ht="12.75">
      <c r="A1" s="75" t="s">
        <v>67</v>
      </c>
      <c r="B1" s="75"/>
      <c r="C1" s="75"/>
      <c r="D1" s="75"/>
      <c r="E1" s="75"/>
    </row>
    <row r="2" spans="1:5" ht="12.75">
      <c r="A2" s="75" t="s">
        <v>31</v>
      </c>
      <c r="B2" s="75"/>
      <c r="C2" s="75"/>
      <c r="D2" s="75"/>
      <c r="E2" s="75"/>
    </row>
    <row r="3" spans="1:4" ht="12.75">
      <c r="A3" s="42"/>
      <c r="B3" s="42"/>
      <c r="C3" s="42"/>
      <c r="D3" s="42"/>
    </row>
    <row r="4" spans="1:5" ht="25.5">
      <c r="A4" s="58" t="s">
        <v>1</v>
      </c>
      <c r="B4" s="59" t="s">
        <v>32</v>
      </c>
      <c r="C4" s="58" t="s">
        <v>22</v>
      </c>
      <c r="D4" s="58" t="s">
        <v>23</v>
      </c>
      <c r="E4" s="58" t="s">
        <v>66</v>
      </c>
    </row>
    <row r="5" spans="1:5" ht="24" customHeight="1">
      <c r="A5" s="63" t="s">
        <v>33</v>
      </c>
      <c r="B5" s="60" t="s">
        <v>57</v>
      </c>
      <c r="C5" s="60">
        <f>64887.9-4797.03+51571.21</f>
        <v>111662.08</v>
      </c>
      <c r="D5" s="60">
        <f>63559.08+37332.99</f>
        <v>100892.07</v>
      </c>
      <c r="E5" s="60">
        <f>21963.89-7.05</f>
        <v>21956.84</v>
      </c>
    </row>
    <row r="6" spans="1:5" ht="24" customHeight="1">
      <c r="A6" s="63" t="s">
        <v>34</v>
      </c>
      <c r="B6" s="60" t="s">
        <v>56</v>
      </c>
      <c r="C6" s="60">
        <f>156670.2-5389.1+120569.85</f>
        <v>271850.95</v>
      </c>
      <c r="D6" s="60">
        <f>165740.01+90039.59</f>
        <v>255779.6</v>
      </c>
      <c r="E6" s="60">
        <f>43038.44-57.27</f>
        <v>42981.170000000006</v>
      </c>
    </row>
    <row r="7" spans="1:5" ht="25.5">
      <c r="A7" s="52" t="s">
        <v>35</v>
      </c>
      <c r="B7" s="61"/>
      <c r="C7" s="60">
        <f>12769.88</f>
        <v>12769.88</v>
      </c>
      <c r="D7" s="60">
        <f>14354.59-73.42</f>
        <v>14281.17</v>
      </c>
      <c r="E7" s="60">
        <f>1654.06-222.53</f>
        <v>1431.53</v>
      </c>
    </row>
    <row r="8" spans="1:5" ht="25.5">
      <c r="A8" s="52" t="s">
        <v>36</v>
      </c>
      <c r="B8" s="61"/>
      <c r="C8" s="60">
        <f>17925.04+52494.56</f>
        <v>70419.6</v>
      </c>
      <c r="D8" s="60">
        <f>9207.75+51397.94</f>
        <v>60605.69</v>
      </c>
      <c r="E8" s="60">
        <v>13934.96</v>
      </c>
    </row>
    <row r="9" spans="1:5" ht="24.75" customHeight="1">
      <c r="A9" s="64" t="s">
        <v>37</v>
      </c>
      <c r="B9" s="62" t="s">
        <v>55</v>
      </c>
      <c r="C9" s="60">
        <f>85716.8-126.8+64449.6</f>
        <v>150039.6</v>
      </c>
      <c r="D9" s="60">
        <f>91033.55+47103.04</f>
        <v>138136.59</v>
      </c>
      <c r="E9" s="60">
        <f>27025.78-14.61</f>
        <v>27011.17</v>
      </c>
    </row>
    <row r="10" spans="1:5" ht="21.75" customHeight="1">
      <c r="A10" s="63" t="s">
        <v>38</v>
      </c>
      <c r="B10" s="62" t="s">
        <v>54</v>
      </c>
      <c r="C10" s="60">
        <f>425884.9+223855.25</f>
        <v>649740.15</v>
      </c>
      <c r="D10" s="60">
        <f>472449.87+118232.86</f>
        <v>590682.73</v>
      </c>
      <c r="E10" s="60">
        <v>140837.65</v>
      </c>
    </row>
    <row r="11" spans="1:5" ht="18" customHeight="1">
      <c r="A11" s="63" t="s">
        <v>39</v>
      </c>
      <c r="B11" s="62" t="s">
        <v>53</v>
      </c>
      <c r="C11" s="60">
        <f>137334.96+97833.57</f>
        <v>235168.53</v>
      </c>
      <c r="D11" s="60">
        <f>148875.71+66031</f>
        <v>214906.71</v>
      </c>
      <c r="E11" s="60">
        <f>47322.56-0.55</f>
        <v>47322.009999999995</v>
      </c>
    </row>
    <row r="12" spans="1:5" ht="28.5" customHeight="1">
      <c r="A12" s="63" t="s">
        <v>40</v>
      </c>
      <c r="B12" s="62"/>
      <c r="C12" s="60">
        <f>19449.64+13671.47</f>
        <v>33121.11</v>
      </c>
      <c r="D12" s="60">
        <f>21166.54+2000+13883.18+0.63</f>
        <v>37050.35</v>
      </c>
      <c r="E12" s="60">
        <f>3624.27-1995.99</f>
        <v>1628.28</v>
      </c>
    </row>
    <row r="13" spans="1:5" ht="31.5" customHeight="1">
      <c r="A13" s="57" t="s">
        <v>0</v>
      </c>
      <c r="B13" s="57"/>
      <c r="C13" s="57">
        <f>SUM(C5:C12)</f>
        <v>1534771.9000000001</v>
      </c>
      <c r="D13" s="57">
        <f>SUM(D5:D12)</f>
        <v>1412334.9100000001</v>
      </c>
      <c r="E13" s="57">
        <f>SUM(E5:E12)</f>
        <v>297103.61000000004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marova-gs</cp:lastModifiedBy>
  <cp:lastPrinted>2016-03-28T19:40:13Z</cp:lastPrinted>
  <dcterms:created xsi:type="dcterms:W3CDTF">2005-08-01T12:04:50Z</dcterms:created>
  <dcterms:modified xsi:type="dcterms:W3CDTF">2016-03-28T22:37:48Z</dcterms:modified>
  <cp:category/>
  <cp:version/>
  <cp:contentType/>
  <cp:contentStatus/>
</cp:coreProperties>
</file>