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 refMode="R1C1"/>
</workbook>
</file>

<file path=xl/sharedStrings.xml><?xml version="1.0" encoding="utf-8"?>
<sst xmlns="http://schemas.openxmlformats.org/spreadsheetml/2006/main" count="80" uniqueCount="63">
  <si>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</si>
  <si>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</si>
  <si>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</si>
  <si>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</si>
  <si>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</si>
  <si>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</si>
  <si>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</si>
  <si>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ед. изм.</t>
  </si>
  <si>
    <t xml:space="preserve"> № п.п</t>
  </si>
  <si>
    <t>1481,3 м2</t>
  </si>
  <si>
    <t>6,50 руб./м2</t>
  </si>
  <si>
    <t>общая площадь помещений</t>
  </si>
  <si>
    <t xml:space="preserve">тариф по услуге содержание </t>
  </si>
  <si>
    <t xml:space="preserve">тариф по текущему ремонту  </t>
  </si>
  <si>
    <t xml:space="preserve">тариф по капитальному ремонту  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</si>
  <si>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</si>
  <si>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</si>
  <si>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</si>
  <si>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</si>
  <si>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</si>
  <si>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Информация по услуге  текущий ремонт общедомового имущества</t>
  </si>
  <si>
    <t>ул. Котовского, д.28</t>
  </si>
  <si>
    <t>стоимость выполненных работ, услуг, руб.</t>
  </si>
  <si>
    <t>наименование работ, услуг, руб.</t>
  </si>
  <si>
    <t>оплата старшему по дому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</si>
  <si>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</si>
  <si>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</si>
  <si>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</si>
  <si>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</si>
  <si>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</si>
  <si>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</si>
  <si>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</si>
  <si>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</si>
  <si>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общий свет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</si>
  <si>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</si>
  <si>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</si>
  <si>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</si>
  <si>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</si>
  <si>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остаток на начало года</t>
  </si>
  <si>
    <t>вывозТБО</t>
  </si>
  <si>
    <t>налог в связи с применением УСН</t>
  </si>
  <si>
    <t>расходы по управлению домом</t>
  </si>
  <si>
    <t>ул. Котовского, д. 28, 2015 г.</t>
  </si>
  <si>
    <t>2015 год</t>
  </si>
  <si>
    <t>Частичный ремонт кровли (по заявлениям), замена отдельных листов шифера</t>
  </si>
  <si>
    <t>Замена ТУ, ОДПУ ХВС</t>
  </si>
  <si>
    <t>13,70 руб./м2</t>
  </si>
  <si>
    <t>43563 квтч</t>
  </si>
  <si>
    <t>255 гкал</t>
  </si>
  <si>
    <t>3214,3 м3</t>
  </si>
  <si>
    <t>1262,6 м3</t>
  </si>
  <si>
    <t>2086,3 м3</t>
  </si>
  <si>
    <t>4,00 руб./м2</t>
  </si>
  <si>
    <t>0,45 руб./м2</t>
  </si>
  <si>
    <t>ул. Котовского, д.28, 2015 г.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</si>
  <si>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</si>
  <si>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</si>
  <si>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</si>
  <si>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</si>
  <si>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>м2</t>
  </si>
  <si>
    <t>шт.</t>
  </si>
  <si>
    <t>задолженность, руб.</t>
  </si>
  <si>
    <t>содержание несущих и ненесущих конструкций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</si>
</sst>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2" fontId="0" fillId="34" borderId="0" xfId="0" applyNumberFormat="1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justify" vertical="center" wrapText="1"/>
    </xf>
    <xf numFmtId="0" fontId="4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2" fillId="35" borderId="10" xfId="0" applyFont="1" applyFill="1" applyBorder="1" applyAlignment="1">
      <alignment horizontal="right"/>
    </xf>
    <xf numFmtId="2" fontId="7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41" sqref="D40:D41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66" t="s">
        <v>42</v>
      </c>
      <c r="B1" s="67"/>
      <c r="C1" s="67"/>
      <c r="D1" s="67"/>
      <c r="E1" s="67"/>
      <c r="F1" s="67"/>
    </row>
    <row r="2" spans="1:9" ht="12.75">
      <c r="A2" s="70"/>
      <c r="B2" s="71"/>
      <c r="C2" s="71"/>
      <c r="D2" s="71"/>
      <c r="E2" s="71"/>
      <c r="F2" s="71"/>
      <c r="G2" s="71"/>
      <c r="H2" s="71"/>
      <c r="I2" s="71"/>
    </row>
    <row r="3" spans="1:9" ht="12.75">
      <c r="A3" s="10" t="s">
        <v>11</v>
      </c>
      <c r="B3" s="11"/>
      <c r="C3" s="13" t="s">
        <v>9</v>
      </c>
      <c r="D3" s="4"/>
      <c r="E3" s="4"/>
      <c r="F3" s="4"/>
      <c r="G3" s="4"/>
      <c r="H3" s="4"/>
      <c r="I3" s="4"/>
    </row>
    <row r="4" spans="1:9" ht="12.75">
      <c r="A4" s="12" t="s">
        <v>12</v>
      </c>
      <c r="B4" s="12"/>
      <c r="C4" s="17" t="s">
        <v>46</v>
      </c>
      <c r="D4" s="8"/>
      <c r="E4" s="8"/>
      <c r="F4" s="8"/>
      <c r="G4" s="8"/>
      <c r="H4" s="8"/>
      <c r="I4" s="8"/>
    </row>
    <row r="5" spans="1:9" ht="12.75">
      <c r="A5" s="12" t="s">
        <v>13</v>
      </c>
      <c r="B5" s="12"/>
      <c r="C5" s="17" t="s">
        <v>52</v>
      </c>
      <c r="D5" s="8"/>
      <c r="E5" s="8"/>
      <c r="F5" s="8"/>
      <c r="G5" s="8"/>
      <c r="H5" s="8"/>
      <c r="I5" s="8"/>
    </row>
    <row r="6" spans="1:9" ht="12.75">
      <c r="A6" s="36" t="s">
        <v>24</v>
      </c>
      <c r="B6" s="37"/>
      <c r="C6" s="17" t="s">
        <v>53</v>
      </c>
      <c r="D6" s="8"/>
      <c r="E6" s="8"/>
      <c r="F6" s="8"/>
      <c r="G6" s="8"/>
      <c r="H6" s="8"/>
      <c r="I6" s="8"/>
    </row>
    <row r="7" spans="1:9" ht="12.75" customHeight="1">
      <c r="A7" s="72" t="s">
        <v>14</v>
      </c>
      <c r="B7" s="72"/>
      <c r="C7" s="14" t="s">
        <v>10</v>
      </c>
      <c r="D7" s="9"/>
      <c r="E7" s="9"/>
      <c r="F7" s="9"/>
      <c r="G7" s="9"/>
      <c r="H7" s="9"/>
      <c r="I7" s="9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2.75" hidden="1">
      <c r="A9" s="69"/>
      <c r="B9" s="69"/>
      <c r="C9" s="69"/>
      <c r="D9" s="69"/>
      <c r="E9" s="69"/>
      <c r="F9" s="69"/>
      <c r="G9" s="69"/>
      <c r="H9" s="69"/>
      <c r="I9" s="69"/>
    </row>
    <row r="10" spans="1:9" ht="12.75" hidden="1">
      <c r="A10" s="65"/>
      <c r="B10" s="65"/>
      <c r="C10" s="65"/>
      <c r="D10" s="65"/>
      <c r="E10" s="65"/>
      <c r="F10" s="65"/>
      <c r="G10" s="65"/>
      <c r="H10" s="65"/>
      <c r="I10" s="65"/>
    </row>
    <row r="11" spans="1:6" ht="39" customHeight="1">
      <c r="A11" s="15" t="s">
        <v>1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</row>
    <row r="12" spans="1:6" ht="12.75" hidden="1">
      <c r="A12" s="16"/>
      <c r="B12" s="16"/>
      <c r="C12" s="16"/>
      <c r="D12" s="16"/>
      <c r="E12" s="16"/>
      <c r="F12" s="16"/>
    </row>
    <row r="13" spans="1:6" ht="12.75" hidden="1">
      <c r="A13" s="16"/>
      <c r="B13" s="16"/>
      <c r="C13" s="16"/>
      <c r="D13" s="16"/>
      <c r="E13" s="16"/>
      <c r="F13" s="16"/>
    </row>
    <row r="14" spans="1:6" ht="12.75" hidden="1">
      <c r="A14" s="16"/>
      <c r="B14" s="16"/>
      <c r="C14" s="16"/>
      <c r="D14" s="16"/>
      <c r="E14" s="16"/>
      <c r="F14" s="16"/>
    </row>
    <row r="15" spans="1:6" ht="12.75" hidden="1">
      <c r="A15" s="16"/>
      <c r="B15" s="16"/>
      <c r="C15" s="16"/>
      <c r="D15" s="16"/>
      <c r="E15" s="16"/>
      <c r="F15" s="16"/>
    </row>
    <row r="16" spans="1:6" ht="45" customHeight="1">
      <c r="A16" s="20" t="s">
        <v>6</v>
      </c>
      <c r="B16" s="21">
        <v>-5064.82</v>
      </c>
      <c r="C16" s="22">
        <f>141019.76-710.29+100446.95</f>
        <v>240756.41999999998</v>
      </c>
      <c r="D16" s="22">
        <f>151296.31+78918.83</f>
        <v>230215.14</v>
      </c>
      <c r="E16" s="22">
        <v>240756.42</v>
      </c>
      <c r="F16" s="22">
        <f>B16+D16-E16</f>
        <v>-15606.100000000006</v>
      </c>
    </row>
    <row r="17" spans="1:6" ht="74.25" customHeight="1" hidden="1">
      <c r="A17" s="20"/>
      <c r="B17" s="21"/>
      <c r="C17" s="22"/>
      <c r="D17" s="22"/>
      <c r="E17" s="22"/>
      <c r="F17" s="22"/>
    </row>
    <row r="18" spans="1:6" ht="56.25" customHeight="1" hidden="1">
      <c r="A18" s="20"/>
      <c r="B18" s="21"/>
      <c r="C18" s="22"/>
      <c r="D18" s="22"/>
      <c r="E18" s="22"/>
      <c r="F18" s="22"/>
    </row>
    <row r="19" spans="1:6" ht="32.25" customHeight="1" hidden="1">
      <c r="A19" s="20"/>
      <c r="B19" s="21"/>
      <c r="C19" s="22"/>
      <c r="D19" s="22"/>
      <c r="E19" s="22"/>
      <c r="F19" s="22"/>
    </row>
    <row r="20" spans="1:6" ht="29.25" customHeight="1" hidden="1">
      <c r="A20" s="20"/>
      <c r="B20" s="21"/>
      <c r="C20" s="22"/>
      <c r="D20" s="22"/>
      <c r="E20" s="22"/>
      <c r="F20" s="22"/>
    </row>
    <row r="21" spans="1:6" ht="51" customHeight="1" hidden="1">
      <c r="A21" s="20"/>
      <c r="B21" s="21"/>
      <c r="C21" s="22"/>
      <c r="D21" s="22"/>
      <c r="E21" s="22"/>
      <c r="F21" s="22"/>
    </row>
    <row r="22" spans="1:6" ht="12.75" hidden="1">
      <c r="A22" s="20"/>
      <c r="B22" s="21"/>
      <c r="C22" s="22"/>
      <c r="D22" s="22"/>
      <c r="E22" s="22"/>
      <c r="F22" s="22"/>
    </row>
    <row r="23" spans="1:6" ht="12.75" hidden="1">
      <c r="A23" s="20"/>
      <c r="B23" s="21"/>
      <c r="C23" s="22"/>
      <c r="D23" s="22"/>
      <c r="E23" s="22"/>
      <c r="F23" s="22"/>
    </row>
    <row r="24" spans="1:9" ht="33" customHeight="1" hidden="1">
      <c r="A24" s="20"/>
      <c r="B24" s="21"/>
      <c r="C24" s="22"/>
      <c r="D24" s="22"/>
      <c r="E24" s="22"/>
      <c r="F24" s="22"/>
      <c r="H24" s="1"/>
      <c r="I24" s="1"/>
    </row>
    <row r="25" spans="1:6" ht="59.25" customHeight="1">
      <c r="A25" s="20" t="s">
        <v>2</v>
      </c>
      <c r="B25" s="21">
        <v>9938.76</v>
      </c>
      <c r="C25" s="42">
        <f>41476.4+29626</f>
        <v>71102.4</v>
      </c>
      <c r="D25" s="42">
        <f>44374.56+23329.51</f>
        <v>67704.06999999999</v>
      </c>
      <c r="E25" s="42">
        <v>70663</v>
      </c>
      <c r="F25" s="22">
        <f>B25+D25-E25</f>
        <v>6979.829999999987</v>
      </c>
    </row>
    <row r="26" spans="1:6" ht="50.25" customHeight="1">
      <c r="A26" s="20" t="s">
        <v>3</v>
      </c>
      <c r="B26" s="21"/>
      <c r="C26" s="22"/>
      <c r="D26" s="22"/>
      <c r="E26" s="22"/>
      <c r="F26" s="22"/>
    </row>
    <row r="27" spans="1:6" ht="36.75" customHeight="1">
      <c r="A27" s="20" t="s">
        <v>4</v>
      </c>
      <c r="B27" s="22"/>
      <c r="C27" s="22">
        <v>1059415.01</v>
      </c>
      <c r="D27" s="22">
        <v>1005068.62</v>
      </c>
      <c r="E27" s="22"/>
      <c r="F27" s="22"/>
    </row>
    <row r="28" spans="1:11" ht="33.75" customHeight="1">
      <c r="A28" s="20" t="s">
        <v>5</v>
      </c>
      <c r="B28" s="22">
        <v>-1603.33</v>
      </c>
      <c r="C28" s="22">
        <f>4666.62+3333.3</f>
        <v>7999.92</v>
      </c>
      <c r="D28" s="22">
        <f>5012.66+2628.6</f>
        <v>7641.26</v>
      </c>
      <c r="E28" s="22">
        <v>8134.96</v>
      </c>
      <c r="F28" s="22">
        <f>D28-E28+B28</f>
        <v>-2097.0299999999997</v>
      </c>
      <c r="K28" s="2"/>
    </row>
    <row r="29" spans="1:6" ht="12.75" hidden="1">
      <c r="A29" s="23"/>
      <c r="B29" s="22"/>
      <c r="C29" s="22"/>
      <c r="D29" s="22"/>
      <c r="E29" s="22"/>
      <c r="F29" s="22"/>
    </row>
    <row r="30" spans="1:6" ht="12.75" hidden="1">
      <c r="A30" s="23"/>
      <c r="B30" s="22"/>
      <c r="C30" s="22"/>
      <c r="D30" s="22"/>
      <c r="E30" s="22"/>
      <c r="F30" s="22"/>
    </row>
    <row r="31" spans="1:6" ht="12.75" hidden="1">
      <c r="A31" s="23"/>
      <c r="B31" s="22"/>
      <c r="C31" s="22"/>
      <c r="D31" s="22"/>
      <c r="E31" s="22"/>
      <c r="F31" s="22"/>
    </row>
    <row r="32" spans="1:6" ht="12.75" hidden="1">
      <c r="A32" s="23"/>
      <c r="B32" s="22"/>
      <c r="C32" s="22"/>
      <c r="D32" s="22"/>
      <c r="E32" s="22"/>
      <c r="F32" s="22"/>
    </row>
    <row r="33" spans="1:6" ht="12.75" hidden="1">
      <c r="A33" s="23"/>
      <c r="B33" s="22"/>
      <c r="C33" s="22"/>
      <c r="D33" s="22"/>
      <c r="E33" s="22"/>
      <c r="F33" s="22"/>
    </row>
    <row r="34" spans="1:6" ht="43.5" customHeight="1" hidden="1">
      <c r="A34" s="23"/>
      <c r="B34" s="22"/>
      <c r="C34" s="22"/>
      <c r="D34" s="22"/>
      <c r="E34" s="22"/>
      <c r="F34" s="22"/>
    </row>
    <row r="35" spans="1:6" ht="12.75" hidden="1">
      <c r="A35" s="23"/>
      <c r="B35" s="22"/>
      <c r="C35" s="22"/>
      <c r="D35" s="22"/>
      <c r="E35" s="22"/>
      <c r="F35" s="22"/>
    </row>
    <row r="36" spans="1:6" ht="36.75" customHeight="1">
      <c r="A36" s="43" t="s">
        <v>0</v>
      </c>
      <c r="B36" s="44">
        <f>SUM(B16:B35)</f>
        <v>3270.6100000000006</v>
      </c>
      <c r="C36" s="44">
        <f>SUM(C14:C35)</f>
        <v>1379273.75</v>
      </c>
      <c r="D36" s="44">
        <f>SUM(D14:D35)</f>
        <v>1310629.09</v>
      </c>
      <c r="E36" s="44">
        <f>E16+E25+E28</f>
        <v>319554.38000000006</v>
      </c>
      <c r="F36" s="44">
        <f>SUM(F16:F35)</f>
        <v>-10723.300000000017</v>
      </c>
    </row>
    <row r="37" spans="1:6" ht="12.75">
      <c r="A37" s="24"/>
      <c r="B37" s="25"/>
      <c r="C37" s="25"/>
      <c r="D37" s="25"/>
      <c r="E37" s="25"/>
      <c r="F37" s="25"/>
    </row>
  </sheetData>
  <sheetProtection/>
  <mergeCells count="6">
    <mergeCell ref="A10:I10"/>
    <mergeCell ref="A1:F1"/>
    <mergeCell ref="A8:I8"/>
    <mergeCell ref="A9:I9"/>
    <mergeCell ref="A2:I2"/>
    <mergeCell ref="A7:B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1.00390625" style="0" customWidth="1"/>
    <col min="2" max="2" width="15.125" style="0" customWidth="1"/>
    <col min="3" max="3" width="13.75390625" style="0" customWidth="1"/>
    <col min="4" max="4" width="13.00390625" style="0" customWidth="1"/>
    <col min="5" max="5" width="11.25390625" style="0" customWidth="1"/>
    <col min="6" max="6" width="13.625" style="0" customWidth="1"/>
  </cols>
  <sheetData>
    <row r="1" spans="1:6" ht="12.75">
      <c r="A1" s="70" t="s">
        <v>54</v>
      </c>
      <c r="B1" s="73"/>
      <c r="C1" s="73"/>
      <c r="D1" s="73"/>
      <c r="E1" s="73"/>
      <c r="F1" s="73"/>
    </row>
    <row r="2" spans="1:6" ht="12.75">
      <c r="A2" s="70" t="s">
        <v>37</v>
      </c>
      <c r="B2" s="73"/>
      <c r="C2" s="73"/>
      <c r="D2" s="73"/>
      <c r="E2" s="73"/>
      <c r="F2" s="73"/>
    </row>
    <row r="3" spans="1:9" ht="12.75">
      <c r="A3" s="74"/>
      <c r="B3" s="74"/>
      <c r="C3" s="74"/>
      <c r="D3" s="74"/>
      <c r="E3" s="74"/>
      <c r="F3" s="74"/>
      <c r="G3" s="75"/>
      <c r="H3" s="75"/>
      <c r="I3" s="75"/>
    </row>
    <row r="4" spans="1:9" ht="38.25">
      <c r="A4" s="45" t="s">
        <v>1</v>
      </c>
      <c r="B4" s="45" t="s">
        <v>38</v>
      </c>
      <c r="C4" s="45" t="s">
        <v>16</v>
      </c>
      <c r="D4" s="45" t="s">
        <v>17</v>
      </c>
      <c r="E4" s="45" t="s">
        <v>18</v>
      </c>
      <c r="F4" s="45" t="s">
        <v>19</v>
      </c>
      <c r="G4" s="39"/>
      <c r="H4" s="39"/>
      <c r="I4" s="39"/>
    </row>
    <row r="5" spans="1:6" ht="45" customHeight="1">
      <c r="A5" s="46" t="s">
        <v>6</v>
      </c>
      <c r="B5" s="21">
        <v>-5064.82</v>
      </c>
      <c r="C5" s="22">
        <f>141019.76-710.29+100446.95</f>
        <v>240756.41999999998</v>
      </c>
      <c r="D5" s="22">
        <f>151296.31+78918.83</f>
        <v>230215.14</v>
      </c>
      <c r="E5" s="22">
        <v>240756.42</v>
      </c>
      <c r="F5" s="22">
        <f>B5+D5-E5</f>
        <v>-15606.100000000006</v>
      </c>
    </row>
    <row r="6" spans="1:6" ht="77.25" customHeight="1">
      <c r="A6" s="47" t="s">
        <v>55</v>
      </c>
      <c r="B6" s="48"/>
      <c r="C6" s="49"/>
      <c r="D6" s="49"/>
      <c r="E6" s="49">
        <v>52882.41</v>
      </c>
      <c r="F6" s="49"/>
    </row>
    <row r="7" spans="1:6" ht="54" customHeight="1">
      <c r="A7" s="47" t="s">
        <v>56</v>
      </c>
      <c r="B7" s="48"/>
      <c r="C7" s="49"/>
      <c r="D7" s="49"/>
      <c r="E7" s="49">
        <v>28504.07</v>
      </c>
      <c r="F7" s="49"/>
    </row>
    <row r="8" spans="1:6" ht="54" customHeight="1">
      <c r="A8" s="47" t="s">
        <v>62</v>
      </c>
      <c r="B8" s="48"/>
      <c r="C8" s="49"/>
      <c r="D8" s="49"/>
      <c r="E8" s="49">
        <v>5429.34</v>
      </c>
      <c r="F8" s="49"/>
    </row>
    <row r="9" spans="1:6" ht="42" customHeight="1">
      <c r="A9" s="47" t="s">
        <v>57</v>
      </c>
      <c r="B9" s="48"/>
      <c r="C9" s="49"/>
      <c r="D9" s="49"/>
      <c r="E9" s="49">
        <v>23383.36</v>
      </c>
      <c r="F9" s="49"/>
    </row>
    <row r="10" spans="1:6" ht="27" customHeight="1">
      <c r="A10" s="47" t="s">
        <v>39</v>
      </c>
      <c r="B10" s="48"/>
      <c r="C10" s="49"/>
      <c r="D10" s="49"/>
      <c r="E10" s="49">
        <v>54754.38</v>
      </c>
      <c r="F10" s="49"/>
    </row>
    <row r="11" spans="1:6" ht="38.25" customHeight="1">
      <c r="A11" s="47" t="s">
        <v>40</v>
      </c>
      <c r="B11" s="48"/>
      <c r="C11" s="49"/>
      <c r="D11" s="49"/>
      <c r="E11" s="49">
        <v>6621.41</v>
      </c>
      <c r="F11" s="49"/>
    </row>
    <row r="12" spans="1:6" ht="45" customHeight="1">
      <c r="A12" s="47" t="s">
        <v>58</v>
      </c>
      <c r="B12" s="48"/>
      <c r="C12" s="49"/>
      <c r="D12" s="49"/>
      <c r="E12" s="49">
        <v>31445.92</v>
      </c>
      <c r="F12" s="49"/>
    </row>
    <row r="13" spans="1:9" ht="36.75" customHeight="1">
      <c r="A13" s="47" t="s">
        <v>41</v>
      </c>
      <c r="B13" s="48"/>
      <c r="C13" s="49"/>
      <c r="D13" s="49"/>
      <c r="E13" s="49">
        <v>37735.53</v>
      </c>
      <c r="F13" s="49"/>
      <c r="H13" s="1"/>
      <c r="I13" s="1"/>
    </row>
    <row r="14" spans="1:6" ht="12.75">
      <c r="A14" s="50"/>
      <c r="B14" s="50"/>
      <c r="C14" s="50"/>
      <c r="D14" s="50"/>
      <c r="E14" s="50"/>
      <c r="F14" s="50"/>
    </row>
    <row r="15" spans="1:6" ht="12.75">
      <c r="A15" s="50"/>
      <c r="B15" s="50"/>
      <c r="C15" s="50"/>
      <c r="D15" s="50"/>
      <c r="E15" s="50"/>
      <c r="F15" s="50"/>
    </row>
    <row r="16" spans="1:6" ht="12.75">
      <c r="A16" s="50"/>
      <c r="B16" s="50"/>
      <c r="C16" s="50"/>
      <c r="D16" s="50"/>
      <c r="E16" s="50"/>
      <c r="F16" s="50"/>
    </row>
    <row r="17" spans="1:6" ht="12.75">
      <c r="A17" s="50"/>
      <c r="B17" s="50"/>
      <c r="C17" s="50"/>
      <c r="D17" s="50"/>
      <c r="E17" s="50"/>
      <c r="F17" s="50"/>
    </row>
    <row r="18" spans="1:6" ht="12.75">
      <c r="A18" s="50"/>
      <c r="B18" s="50"/>
      <c r="C18" s="50"/>
      <c r="D18" s="50"/>
      <c r="E18" s="50"/>
      <c r="F18" s="50"/>
    </row>
    <row r="19" spans="1:6" ht="12.75">
      <c r="A19" s="50"/>
      <c r="B19" s="50"/>
      <c r="C19" s="50"/>
      <c r="D19" s="50"/>
      <c r="E19" s="50"/>
      <c r="F19" s="50"/>
    </row>
    <row r="20" spans="1:6" ht="12.75">
      <c r="A20" s="50"/>
      <c r="B20" s="50"/>
      <c r="C20" s="50"/>
      <c r="D20" s="50"/>
      <c r="E20" s="50"/>
      <c r="F20" s="50"/>
    </row>
    <row r="21" spans="1:6" ht="12.75">
      <c r="A21" s="50"/>
      <c r="B21" s="50"/>
      <c r="C21" s="50"/>
      <c r="D21" s="50"/>
      <c r="E21" s="50"/>
      <c r="F21" s="50"/>
    </row>
    <row r="22" spans="1:6" ht="12.75">
      <c r="A22" s="50"/>
      <c r="B22" s="50"/>
      <c r="C22" s="50"/>
      <c r="D22" s="50"/>
      <c r="E22" s="50"/>
      <c r="F22" s="50"/>
    </row>
    <row r="23" spans="1:6" ht="12.75">
      <c r="A23" s="50"/>
      <c r="B23" s="50"/>
      <c r="C23" s="50"/>
      <c r="D23" s="50"/>
      <c r="E23" s="50"/>
      <c r="F23" s="50"/>
    </row>
    <row r="24" spans="1:6" ht="12.75">
      <c r="A24" s="50"/>
      <c r="B24" s="50"/>
      <c r="C24" s="50"/>
      <c r="D24" s="50"/>
      <c r="E24" s="50"/>
      <c r="F24" s="50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5">
      <selection activeCell="C34" sqref="C34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6.5" customHeight="1">
      <c r="A1" s="81" t="s">
        <v>20</v>
      </c>
      <c r="B1" s="81"/>
      <c r="C1" s="81"/>
      <c r="D1" s="81"/>
      <c r="E1" s="81"/>
      <c r="F1" s="7"/>
      <c r="G1" s="7"/>
    </row>
    <row r="2" spans="1:7" ht="15.75">
      <c r="A2" s="80" t="s">
        <v>21</v>
      </c>
      <c r="B2" s="80"/>
      <c r="C2" s="80"/>
      <c r="D2" s="80"/>
      <c r="E2" s="80"/>
      <c r="F2" s="7"/>
      <c r="G2" s="7"/>
    </row>
    <row r="3" spans="1:7" ht="15.75" hidden="1">
      <c r="A3" s="34"/>
      <c r="B3" s="35"/>
      <c r="C3" s="35"/>
      <c r="D3" s="35"/>
      <c r="E3" s="35"/>
      <c r="F3" s="2"/>
      <c r="G3" s="2"/>
    </row>
    <row r="4" spans="1:7" ht="15.75">
      <c r="A4" s="80" t="s">
        <v>43</v>
      </c>
      <c r="B4" s="80"/>
      <c r="C4" s="80"/>
      <c r="D4" s="80"/>
      <c r="E4" s="80"/>
      <c r="F4" s="2"/>
      <c r="G4" s="2"/>
    </row>
    <row r="5" spans="1:7" ht="12.75">
      <c r="A5" s="76"/>
      <c r="B5" s="77"/>
      <c r="C5" s="78"/>
      <c r="D5" s="78"/>
      <c r="E5" s="78"/>
      <c r="F5" s="78"/>
      <c r="G5" s="78"/>
    </row>
    <row r="6" spans="1:7" ht="12.75" hidden="1">
      <c r="A6" s="3"/>
      <c r="B6" s="3"/>
      <c r="C6" s="3"/>
      <c r="D6" s="3"/>
      <c r="E6" s="3"/>
      <c r="F6" s="7"/>
      <c r="G6" s="7"/>
    </row>
    <row r="7" spans="1:7" ht="12.75" hidden="1">
      <c r="A7" s="3"/>
      <c r="B7" s="3"/>
      <c r="C7" s="3"/>
      <c r="D7" s="3"/>
      <c r="E7" s="3"/>
      <c r="F7" s="7"/>
      <c r="G7" s="7"/>
    </row>
    <row r="8" spans="1:7" ht="12.75" hidden="1">
      <c r="A8" s="3"/>
      <c r="B8" s="3"/>
      <c r="C8" s="3"/>
      <c r="D8" s="3"/>
      <c r="E8" s="3"/>
      <c r="F8" s="7"/>
      <c r="G8" s="7"/>
    </row>
    <row r="9" spans="1:7" ht="12.75" hidden="1">
      <c r="A9" s="3"/>
      <c r="B9" s="3"/>
      <c r="C9" s="3"/>
      <c r="D9" s="3"/>
      <c r="E9" s="3"/>
      <c r="F9" s="7"/>
      <c r="G9" s="7"/>
    </row>
    <row r="10" spans="1:7" ht="12.75" hidden="1">
      <c r="A10" s="3"/>
      <c r="B10" s="3"/>
      <c r="C10" s="3"/>
      <c r="D10" s="3"/>
      <c r="E10" s="3"/>
      <c r="F10" s="7"/>
      <c r="G10" s="7"/>
    </row>
    <row r="11" spans="1:7" ht="41.25" customHeight="1">
      <c r="A11" s="15" t="s">
        <v>15</v>
      </c>
      <c r="B11" s="15" t="s">
        <v>16</v>
      </c>
      <c r="C11" s="15" t="s">
        <v>17</v>
      </c>
      <c r="D11" s="15" t="s">
        <v>18</v>
      </c>
      <c r="E11" s="15" t="s">
        <v>19</v>
      </c>
      <c r="F11" s="7"/>
      <c r="G11" s="7"/>
    </row>
    <row r="12" spans="1:7" ht="49.5" customHeight="1">
      <c r="A12" s="15">
        <v>9938.76</v>
      </c>
      <c r="B12" s="17">
        <f>41476.4+29626</f>
        <v>71102.4</v>
      </c>
      <c r="C12" s="17">
        <f>44374.56+23329.51</f>
        <v>67704.06999999999</v>
      </c>
      <c r="D12" s="17">
        <v>70663</v>
      </c>
      <c r="E12" s="17">
        <f>A12+C12-D12</f>
        <v>6979.829999999987</v>
      </c>
      <c r="F12" s="4"/>
      <c r="G12" s="4"/>
    </row>
    <row r="13" spans="1:7" ht="51.75" customHeight="1">
      <c r="A13" s="79"/>
      <c r="B13" s="79"/>
      <c r="C13" s="79"/>
      <c r="D13" s="79"/>
      <c r="E13" s="79"/>
      <c r="F13" s="4"/>
      <c r="G13" s="4"/>
    </row>
    <row r="14" spans="1:5" ht="55.5" customHeight="1">
      <c r="A14" s="15" t="s">
        <v>8</v>
      </c>
      <c r="B14" s="15" t="s">
        <v>23</v>
      </c>
      <c r="C14" s="15" t="s">
        <v>7</v>
      </c>
      <c r="D14" s="15" t="s">
        <v>25</v>
      </c>
      <c r="E14" s="15" t="s">
        <v>22</v>
      </c>
    </row>
    <row r="15" spans="1:5" ht="12.75" hidden="1">
      <c r="A15" s="18"/>
      <c r="B15" s="18"/>
      <c r="C15" s="18"/>
      <c r="D15" s="18"/>
      <c r="E15" s="18"/>
    </row>
    <row r="16" spans="1:5" ht="12.75" hidden="1">
      <c r="A16" s="15">
        <v>-28791.87</v>
      </c>
      <c r="B16" s="15">
        <f>226756.8+22253</f>
        <v>249009.8</v>
      </c>
      <c r="C16" s="15">
        <f>210424+11554.12</f>
        <v>221978.12</v>
      </c>
      <c r="D16" s="15">
        <v>249009.8</v>
      </c>
      <c r="E16" s="15">
        <f>A16+C16-D16</f>
        <v>-55823.54999999999</v>
      </c>
    </row>
    <row r="17" spans="1:5" ht="12.75" hidden="1">
      <c r="A17" s="19"/>
      <c r="B17" s="19"/>
      <c r="C17" s="19"/>
      <c r="D17" s="19"/>
      <c r="E17" s="19"/>
    </row>
    <row r="18" spans="1:5" ht="12.75" hidden="1">
      <c r="A18" s="19"/>
      <c r="B18" s="19"/>
      <c r="C18" s="19"/>
      <c r="D18" s="19"/>
      <c r="E18" s="19"/>
    </row>
    <row r="19" spans="1:5" ht="12.75" hidden="1">
      <c r="A19" s="19"/>
      <c r="B19" s="19"/>
      <c r="C19" s="19"/>
      <c r="D19" s="19"/>
      <c r="E19" s="19"/>
    </row>
    <row r="20" spans="1:5" ht="12.75" hidden="1">
      <c r="A20" s="19"/>
      <c r="B20" s="19"/>
      <c r="C20" s="19"/>
      <c r="D20" s="19"/>
      <c r="E20" s="19"/>
    </row>
    <row r="21" spans="1:5" ht="12.75" hidden="1">
      <c r="A21" s="19"/>
      <c r="B21" s="19"/>
      <c r="C21" s="19"/>
      <c r="D21" s="19"/>
      <c r="E21" s="19"/>
    </row>
    <row r="22" spans="1:5" ht="12.75" hidden="1">
      <c r="A22" s="19"/>
      <c r="B22" s="19"/>
      <c r="C22" s="19"/>
      <c r="D22" s="19"/>
      <c r="E22" s="19"/>
    </row>
    <row r="23" spans="1:5" ht="12.75" hidden="1">
      <c r="A23" s="19"/>
      <c r="B23" s="19"/>
      <c r="C23" s="19"/>
      <c r="D23" s="19"/>
      <c r="E23" s="19"/>
    </row>
    <row r="24" spans="1:5" ht="12.75" hidden="1">
      <c r="A24" s="19"/>
      <c r="B24" s="19"/>
      <c r="C24" s="19"/>
      <c r="D24" s="19"/>
      <c r="E24" s="19"/>
    </row>
    <row r="25" spans="1:5" ht="12.75" hidden="1">
      <c r="A25" s="15">
        <v>-61244.32</v>
      </c>
      <c r="B25" s="15">
        <f>190211.4+25913.56</f>
        <v>216124.96</v>
      </c>
      <c r="C25" s="15">
        <f>158833.4+13454.79</f>
        <v>172288.19</v>
      </c>
      <c r="D25" s="15">
        <f>55829</f>
        <v>55829</v>
      </c>
      <c r="E25" s="15">
        <f>A25+C25-D25</f>
        <v>55214.869999999995</v>
      </c>
    </row>
    <row r="26" spans="1:5" ht="12.75" hidden="1">
      <c r="A26" s="15"/>
      <c r="B26" s="26"/>
      <c r="C26" s="18"/>
      <c r="D26" s="18"/>
      <c r="E26" s="18"/>
    </row>
    <row r="27" spans="1:5" ht="12.75" hidden="1">
      <c r="A27" s="19"/>
      <c r="B27" s="26"/>
      <c r="C27" s="18"/>
      <c r="D27" s="18"/>
      <c r="E27" s="18"/>
    </row>
    <row r="28" spans="1:5" ht="12.75" hidden="1">
      <c r="A28" s="26"/>
      <c r="B28" s="26"/>
      <c r="C28" s="18"/>
      <c r="D28" s="18"/>
      <c r="E28" s="18"/>
    </row>
    <row r="29" spans="1:5" ht="12.75" hidden="1">
      <c r="A29" s="15"/>
      <c r="B29" s="15"/>
      <c r="C29" s="18"/>
      <c r="D29" s="18"/>
      <c r="E29" s="18"/>
    </row>
    <row r="30" spans="1:5" ht="12.75" hidden="1">
      <c r="A30" s="19"/>
      <c r="B30" s="26"/>
      <c r="C30" s="18"/>
      <c r="D30" s="18"/>
      <c r="E30" s="18"/>
    </row>
    <row r="31" spans="1:5" ht="48.75" customHeight="1">
      <c r="A31" s="26">
        <v>1</v>
      </c>
      <c r="B31" s="40" t="s">
        <v>44</v>
      </c>
      <c r="C31" s="19" t="s">
        <v>59</v>
      </c>
      <c r="D31" s="26">
        <v>22.5</v>
      </c>
      <c r="E31" s="33">
        <v>22250</v>
      </c>
    </row>
    <row r="32" spans="1:5" ht="31.5">
      <c r="A32" s="26">
        <v>3</v>
      </c>
      <c r="B32" s="41" t="s">
        <v>45</v>
      </c>
      <c r="C32" s="19" t="s">
        <v>60</v>
      </c>
      <c r="D32" s="26">
        <v>1</v>
      </c>
      <c r="E32" s="33">
        <v>48413</v>
      </c>
    </row>
    <row r="33" spans="1:5" ht="30" customHeight="1">
      <c r="A33" s="51"/>
      <c r="B33" s="52" t="s">
        <v>0</v>
      </c>
      <c r="C33" s="52"/>
      <c r="D33" s="52"/>
      <c r="E33" s="63">
        <f>SUM(E31:E32)</f>
        <v>70663</v>
      </c>
    </row>
    <row r="34" spans="1:5" ht="13.5" customHeight="1">
      <c r="A34" s="27"/>
      <c r="B34" s="27"/>
      <c r="C34" s="28"/>
      <c r="D34" s="28"/>
      <c r="E34" s="28"/>
    </row>
    <row r="35" spans="1:5" ht="33" customHeight="1">
      <c r="A35" s="29"/>
      <c r="B35" s="30"/>
      <c r="C35" s="28"/>
      <c r="D35" s="28"/>
      <c r="E35" s="28"/>
    </row>
    <row r="36" spans="1:5" ht="12.75" hidden="1">
      <c r="A36" s="29"/>
      <c r="B36" s="30"/>
      <c r="C36" s="28"/>
      <c r="D36" s="28"/>
      <c r="E36" s="28"/>
    </row>
    <row r="37" spans="1:5" ht="12.75" hidden="1">
      <c r="A37" s="29"/>
      <c r="B37" s="30"/>
      <c r="C37" s="28"/>
      <c r="D37" s="28"/>
      <c r="E37" s="28"/>
    </row>
    <row r="38" spans="1:5" ht="12.75">
      <c r="A38" s="31"/>
      <c r="B38" s="32"/>
      <c r="C38" s="28"/>
      <c r="D38" s="28"/>
      <c r="E38" s="28"/>
    </row>
    <row r="39" spans="1:2" ht="34.5" customHeight="1">
      <c r="A39" s="5"/>
      <c r="B39" s="6"/>
    </row>
  </sheetData>
  <sheetProtection/>
  <mergeCells count="5">
    <mergeCell ref="A5:G5"/>
    <mergeCell ref="A13:E13"/>
    <mergeCell ref="A4:E4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:E14"/>
    </sheetView>
  </sheetViews>
  <sheetFormatPr defaultColWidth="9.00390625" defaultRowHeight="12.75"/>
  <cols>
    <col min="1" max="1" width="24.875" style="0" customWidth="1"/>
    <col min="2" max="2" width="12.875" style="0" customWidth="1"/>
    <col min="3" max="3" width="14.875" style="0" customWidth="1"/>
    <col min="4" max="4" width="14.375" style="0" customWidth="1"/>
    <col min="5" max="5" width="20.125" style="0" customWidth="1"/>
  </cols>
  <sheetData>
    <row r="1" spans="1:5" ht="12.75">
      <c r="A1" s="70" t="s">
        <v>54</v>
      </c>
      <c r="B1" s="70"/>
      <c r="C1" s="70"/>
      <c r="D1" s="70"/>
      <c r="E1" s="70"/>
    </row>
    <row r="2" spans="1:5" ht="12.75">
      <c r="A2" s="70" t="s">
        <v>26</v>
      </c>
      <c r="B2" s="70"/>
      <c r="C2" s="70"/>
      <c r="D2" s="70"/>
      <c r="E2" s="70"/>
    </row>
    <row r="3" spans="1:4" ht="12.75">
      <c r="A3" s="38"/>
      <c r="B3" s="38"/>
      <c r="C3" s="38"/>
      <c r="D3" s="38"/>
    </row>
    <row r="4" spans="1:5" ht="25.5">
      <c r="A4" s="53" t="s">
        <v>1</v>
      </c>
      <c r="B4" s="54" t="s">
        <v>27</v>
      </c>
      <c r="C4" s="53" t="s">
        <v>16</v>
      </c>
      <c r="D4" s="53" t="s">
        <v>17</v>
      </c>
      <c r="E4" s="53" t="s">
        <v>61</v>
      </c>
    </row>
    <row r="5" spans="1:5" ht="34.5" customHeight="1">
      <c r="A5" s="59" t="s">
        <v>28</v>
      </c>
      <c r="B5" s="55" t="s">
        <v>51</v>
      </c>
      <c r="C5" s="49">
        <f>42735.06-3575.74+36211.33</f>
        <v>75370.65</v>
      </c>
      <c r="D5" s="49">
        <f>44937.29+28197.41</f>
        <v>73134.7</v>
      </c>
      <c r="E5" s="56">
        <v>8013.92</v>
      </c>
    </row>
    <row r="6" spans="1:5" ht="25.5">
      <c r="A6" s="60" t="s">
        <v>30</v>
      </c>
      <c r="B6" s="57"/>
      <c r="C6" s="49">
        <f>2661.98-995.89</f>
        <v>1666.0900000000001</v>
      </c>
      <c r="D6" s="49">
        <f>2661.98-995.89</f>
        <v>1666.0900000000001</v>
      </c>
      <c r="E6" s="56"/>
    </row>
    <row r="7" spans="1:5" ht="24" customHeight="1">
      <c r="A7" s="59" t="s">
        <v>29</v>
      </c>
      <c r="B7" s="55" t="s">
        <v>50</v>
      </c>
      <c r="C7" s="49">
        <f>111342.12-2837.69+82179.45</f>
        <v>190683.88</v>
      </c>
      <c r="D7" s="49">
        <f>119260.57+63906.13</f>
        <v>183166.7</v>
      </c>
      <c r="E7" s="56">
        <f>18273.32</f>
        <v>18273.32</v>
      </c>
    </row>
    <row r="8" spans="1:5" ht="25.5">
      <c r="A8" s="60" t="s">
        <v>31</v>
      </c>
      <c r="B8" s="57"/>
      <c r="C8" s="49">
        <f>17445.6+31546.62</f>
        <v>48992.22</v>
      </c>
      <c r="D8" s="49">
        <f>9854.23+34199.76</f>
        <v>44053.990000000005</v>
      </c>
      <c r="E8" s="56">
        <v>7591.37</v>
      </c>
    </row>
    <row r="9" spans="1:5" ht="25.5" customHeight="1">
      <c r="A9" s="61" t="s">
        <v>32</v>
      </c>
      <c r="B9" s="55" t="s">
        <v>49</v>
      </c>
      <c r="C9" s="49">
        <f>58148.27+44822.4</f>
        <v>102970.67</v>
      </c>
      <c r="D9" s="49">
        <f>65403.32+34867.87</f>
        <v>100271.19</v>
      </c>
      <c r="E9" s="56">
        <v>9954.53</v>
      </c>
    </row>
    <row r="10" spans="1:5" ht="23.25" customHeight="1">
      <c r="A10" s="59" t="s">
        <v>33</v>
      </c>
      <c r="B10" s="55"/>
      <c r="C10" s="49"/>
      <c r="D10" s="49"/>
      <c r="E10" s="56"/>
    </row>
    <row r="11" spans="1:5" ht="30.75" customHeight="1">
      <c r="A11" s="59" t="s">
        <v>34</v>
      </c>
      <c r="B11" s="55" t="s">
        <v>48</v>
      </c>
      <c r="C11" s="49">
        <f>308837.38+170367.73</f>
        <v>479205.11</v>
      </c>
      <c r="D11" s="49">
        <f>348325.11+100829.27</f>
        <v>449154.38</v>
      </c>
      <c r="E11" s="56">
        <v>69538.46</v>
      </c>
    </row>
    <row r="12" spans="1:5" ht="19.5" customHeight="1">
      <c r="A12" s="59" t="s">
        <v>35</v>
      </c>
      <c r="B12" s="55" t="s">
        <v>47</v>
      </c>
      <c r="C12" s="49">
        <f>85396.04+60850.98</f>
        <v>146247.02</v>
      </c>
      <c r="D12" s="49">
        <f>93763.22+45214.31</f>
        <v>138977.53</v>
      </c>
      <c r="E12" s="56">
        <v>15636.67</v>
      </c>
    </row>
    <row r="13" spans="1:5" ht="28.5" customHeight="1">
      <c r="A13" s="59" t="s">
        <v>36</v>
      </c>
      <c r="B13" s="55"/>
      <c r="C13" s="49">
        <f>9264.54+5014.83</f>
        <v>14279.37</v>
      </c>
      <c r="D13" s="49">
        <f>10608.66+4035.38</f>
        <v>14644.04</v>
      </c>
      <c r="E13" s="56">
        <v>979.45</v>
      </c>
    </row>
    <row r="14" spans="1:5" ht="30" customHeight="1">
      <c r="A14" s="62" t="s">
        <v>0</v>
      </c>
      <c r="B14" s="62"/>
      <c r="C14" s="64">
        <f>SUM(C5:C13)</f>
        <v>1059415.01</v>
      </c>
      <c r="D14" s="64">
        <f>SUM(D5:D13)</f>
        <v>1005068.6200000001</v>
      </c>
      <c r="E14" s="64">
        <f>SUM(E5:E13)</f>
        <v>129987.72</v>
      </c>
    </row>
    <row r="15" spans="1:5" ht="12.75">
      <c r="A15" s="58"/>
      <c r="B15" s="58"/>
      <c r="C15" s="58"/>
      <c r="D15" s="58"/>
      <c r="E15" s="58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2016-03-28T19:36:25Z</cp:lastPrinted>
  <dcterms:created xsi:type="dcterms:W3CDTF">2005-08-01T12:04:50Z</dcterms:created>
  <dcterms:modified xsi:type="dcterms:W3CDTF">2016-03-28T20:11:05Z</dcterms:modified>
  <cp:category/>
  <cp:version/>
  <cp:contentType/>
  <cp:contentStatus/>
</cp:coreProperties>
</file>