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5375" windowHeight="7740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 refMode="R1C1"/>
</workbook>
</file>

<file path=xl/sharedStrings.xml><?xml version="1.0" encoding="utf-8"?>
<sst xmlns="http://schemas.openxmlformats.org/spreadsheetml/2006/main" count="90" uniqueCount="69">
  <si>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</si>
  <si>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</si>
  <si>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</si>
  <si>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</si>
  <si>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</si>
  <si>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</si>
  <si>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</si>
  <si>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>ед. изм.</t>
  </si>
  <si>
    <t xml:space="preserve"> № п.п</t>
  </si>
  <si>
    <t>Замена трубы отопления Ф 32 мм</t>
  </si>
  <si>
    <t>мп</t>
  </si>
  <si>
    <t>1784,1 м2</t>
  </si>
  <si>
    <t>6,50 руб./м2</t>
  </si>
  <si>
    <t>общая площадь помещений</t>
  </si>
  <si>
    <t xml:space="preserve">тариф по услуге содержание </t>
  </si>
  <si>
    <t xml:space="preserve">тариф по текущему ремонту </t>
  </si>
  <si>
    <t xml:space="preserve">тариф по капит. ремонту   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</si>
  <si>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</si>
  <si>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</si>
  <si>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</si>
  <si>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</si>
  <si>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</si>
  <si>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Информация по услуге  текущий ремонт общедомового имущества</t>
  </si>
  <si>
    <t>наименование работ, услуг</t>
  </si>
  <si>
    <t>стоимость выполненных работ, услуг, руб.</t>
  </si>
  <si>
    <t>ул. Ленина, д.12</t>
  </si>
  <si>
    <t>объём выполненных работ, услуг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</si>
  <si>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</si>
  <si>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</si>
  <si>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</si>
  <si>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</si>
  <si>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</si>
  <si>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</si>
  <si>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</si>
  <si>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</si>
  <si>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 xml:space="preserve">электроэнергия </t>
  </si>
  <si>
    <t>электроэнергия на ОДН</t>
  </si>
  <si>
    <t>Информация по услуге содержание общедомового имущества</t>
  </si>
  <si>
    <t>вывозТБО</t>
  </si>
  <si>
    <t>налог в связи с применением УСН</t>
  </si>
  <si>
    <t>расходы по управлению домом</t>
  </si>
  <si>
    <t>Ремонт водосточной системы</t>
  </si>
  <si>
    <t>Поверка общедомового прибора учета тепловой энергии</t>
  </si>
  <si>
    <t>Ремонт приямков</t>
  </si>
  <si>
    <t>Замена счетчика ХВС</t>
  </si>
  <si>
    <t>шт.</t>
  </si>
  <si>
    <t>ул. Ленина,  д. 12, 2015 г.</t>
  </si>
  <si>
    <t>2015 год</t>
  </si>
  <si>
    <t>1095,3 м3</t>
  </si>
  <si>
    <t>949,6 м3</t>
  </si>
  <si>
    <t>1846,6 м3</t>
  </si>
  <si>
    <t>313,9 гкал</t>
  </si>
  <si>
    <t>35047 квтч</t>
  </si>
  <si>
    <t>Промывка канализационной линии</t>
  </si>
  <si>
    <t>Герметизация кровли битумной мастикой, установка водосточного желоба</t>
  </si>
  <si>
    <t>13,70 руб./м2</t>
  </si>
  <si>
    <t>1,00 руб./м2</t>
  </si>
  <si>
    <t>8,00 руб./м2</t>
  </si>
  <si>
    <t>01.01.2015 - 31.05.2015</t>
  </si>
  <si>
    <t>01.06.2015 - 28.02.2016</t>
  </si>
  <si>
    <t>Ленина, д. 12, 2015 г.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</si>
  <si>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</si>
  <si>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</si>
  <si>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</si>
  <si>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комиссионный сбор (расчётно-кассовое обслуживание)</t>
  </si>
  <si>
    <t>час.</t>
  </si>
  <si>
    <t>ул. Ленина, д. 12, 2015 г.</t>
  </si>
  <si>
    <t xml:space="preserve">задолженность, руб. </t>
  </si>
  <si>
    <t>содержание несущих и ненесущих конструкций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</si>
</sst>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sz val="10"/>
      <name val="Arial Сyr"/>
      <family val="0"/>
    </font>
    <font>
      <b/>
      <sz val="10"/>
      <name val="Arial С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1" fillId="33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2" fillId="35" borderId="10" xfId="0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20.25390625" style="0" customWidth="1"/>
    <col min="2" max="2" width="20.87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69" t="s">
        <v>46</v>
      </c>
      <c r="B1" s="70"/>
      <c r="C1" s="70"/>
      <c r="D1" s="70"/>
      <c r="E1" s="70"/>
      <c r="F1" s="70"/>
    </row>
    <row r="2" spans="1:9" ht="12.75">
      <c r="A2" s="73"/>
      <c r="B2" s="74"/>
      <c r="C2" s="74"/>
      <c r="D2" s="74"/>
      <c r="E2" s="74"/>
      <c r="F2" s="74"/>
      <c r="G2" s="7"/>
      <c r="H2" s="7"/>
      <c r="I2" s="7"/>
    </row>
    <row r="3" spans="1:9" ht="12.75">
      <c r="A3" s="75" t="s">
        <v>13</v>
      </c>
      <c r="B3" s="75"/>
      <c r="C3" s="4" t="s">
        <v>11</v>
      </c>
      <c r="D3" s="10"/>
      <c r="E3" s="10"/>
      <c r="F3" s="10"/>
      <c r="G3" s="10"/>
      <c r="H3" s="10"/>
      <c r="I3" s="10"/>
    </row>
    <row r="4" spans="1:9" ht="12.75">
      <c r="A4" s="76" t="s">
        <v>14</v>
      </c>
      <c r="B4" s="76"/>
      <c r="C4" s="48" t="s">
        <v>55</v>
      </c>
      <c r="D4" s="8"/>
      <c r="E4" s="8"/>
      <c r="F4" s="8"/>
      <c r="G4" s="8"/>
      <c r="H4" s="8"/>
      <c r="I4" s="8"/>
    </row>
    <row r="5" spans="1:9" ht="12.75">
      <c r="A5" s="78" t="s">
        <v>15</v>
      </c>
      <c r="B5" s="47" t="s">
        <v>58</v>
      </c>
      <c r="C5" s="48" t="s">
        <v>56</v>
      </c>
      <c r="D5" s="8"/>
      <c r="E5" s="8"/>
      <c r="F5" s="8"/>
      <c r="G5" s="8"/>
      <c r="H5" s="8"/>
      <c r="I5" s="8"/>
    </row>
    <row r="6" spans="1:9" ht="12.75">
      <c r="A6" s="79"/>
      <c r="B6" s="47" t="s">
        <v>59</v>
      </c>
      <c r="C6" s="48" t="s">
        <v>57</v>
      </c>
      <c r="D6" s="8"/>
      <c r="E6" s="8"/>
      <c r="F6" s="8"/>
      <c r="G6" s="8"/>
      <c r="H6" s="8"/>
      <c r="I6" s="8"/>
    </row>
    <row r="7" spans="1:9" ht="12.75" customHeight="1">
      <c r="A7" s="77" t="s">
        <v>16</v>
      </c>
      <c r="B7" s="77"/>
      <c r="C7" s="49" t="s">
        <v>12</v>
      </c>
      <c r="D7" s="9"/>
      <c r="E7" s="9"/>
      <c r="F7" s="9"/>
      <c r="G7" s="9"/>
      <c r="H7" s="9"/>
      <c r="I7" s="9"/>
    </row>
    <row r="8" spans="1:9" ht="12.75">
      <c r="A8" s="71"/>
      <c r="B8" s="71"/>
      <c r="C8" s="71"/>
      <c r="D8" s="71"/>
      <c r="E8" s="71"/>
      <c r="F8" s="71"/>
      <c r="G8" s="71"/>
      <c r="H8" s="71"/>
      <c r="I8" s="71"/>
    </row>
    <row r="9" spans="1:9" ht="12.75" hidden="1">
      <c r="A9" s="72"/>
      <c r="B9" s="72"/>
      <c r="C9" s="72"/>
      <c r="D9" s="72"/>
      <c r="E9" s="72"/>
      <c r="F9" s="72"/>
      <c r="G9" s="72"/>
      <c r="H9" s="72"/>
      <c r="I9" s="72"/>
    </row>
    <row r="10" spans="1:9" ht="12.75" hidden="1">
      <c r="A10" s="68"/>
      <c r="B10" s="68"/>
      <c r="C10" s="68"/>
      <c r="D10" s="68"/>
      <c r="E10" s="68"/>
      <c r="F10" s="68"/>
      <c r="G10" s="68"/>
      <c r="H10" s="68"/>
      <c r="I10" s="68"/>
    </row>
    <row r="11" spans="1:6" ht="39" customHeight="1">
      <c r="A11" s="11" t="s">
        <v>1</v>
      </c>
      <c r="B11" s="11" t="s">
        <v>17</v>
      </c>
      <c r="C11" s="11" t="s">
        <v>18</v>
      </c>
      <c r="D11" s="11" t="s">
        <v>19</v>
      </c>
      <c r="E11" s="11" t="s">
        <v>20</v>
      </c>
      <c r="F11" s="11" t="s">
        <v>21</v>
      </c>
    </row>
    <row r="12" spans="1:6" ht="12.75" hidden="1">
      <c r="A12" s="12"/>
      <c r="B12" s="12"/>
      <c r="C12" s="12"/>
      <c r="D12" s="12"/>
      <c r="E12" s="12"/>
      <c r="F12" s="12"/>
    </row>
    <row r="13" spans="1:6" ht="12.75" hidden="1">
      <c r="A13" s="12"/>
      <c r="B13" s="12"/>
      <c r="C13" s="12"/>
      <c r="D13" s="12"/>
      <c r="E13" s="12"/>
      <c r="F13" s="12"/>
    </row>
    <row r="14" spans="1:6" ht="12.75" hidden="1">
      <c r="A14" s="12"/>
      <c r="B14" s="12"/>
      <c r="C14" s="12"/>
      <c r="D14" s="12"/>
      <c r="E14" s="12"/>
      <c r="F14" s="12"/>
    </row>
    <row r="15" spans="1:6" ht="12.75" hidden="1">
      <c r="A15" s="12"/>
      <c r="B15" s="12"/>
      <c r="C15" s="12"/>
      <c r="D15" s="12"/>
      <c r="E15" s="12"/>
      <c r="F15" s="12"/>
    </row>
    <row r="16" spans="1:6" ht="45" customHeight="1">
      <c r="A16" s="17" t="s">
        <v>6</v>
      </c>
      <c r="B16" s="18">
        <v>-49966.98</v>
      </c>
      <c r="C16" s="41">
        <f>235124.79+22971.6+30103.66</f>
        <v>288200.05</v>
      </c>
      <c r="D16" s="41">
        <f>235361.06+28591.9+16931.74</f>
        <v>280884.7</v>
      </c>
      <c r="E16" s="41">
        <v>288200.05</v>
      </c>
      <c r="F16" s="19">
        <f>B16+D16-E16</f>
        <v>-57282.32999999999</v>
      </c>
    </row>
    <row r="17" spans="1:6" ht="74.25" customHeight="1" hidden="1">
      <c r="A17" s="17"/>
      <c r="B17" s="18"/>
      <c r="C17" s="19"/>
      <c r="D17" s="19"/>
      <c r="E17" s="19"/>
      <c r="F17" s="19"/>
    </row>
    <row r="18" spans="1:6" ht="56.25" customHeight="1" hidden="1">
      <c r="A18" s="17"/>
      <c r="B18" s="18"/>
      <c r="C18" s="19"/>
      <c r="D18" s="19"/>
      <c r="E18" s="19"/>
      <c r="F18" s="19"/>
    </row>
    <row r="19" spans="1:6" ht="32.25" customHeight="1" hidden="1">
      <c r="A19" s="17"/>
      <c r="B19" s="18"/>
      <c r="C19" s="19"/>
      <c r="D19" s="19"/>
      <c r="E19" s="19"/>
      <c r="F19" s="19"/>
    </row>
    <row r="20" spans="1:6" ht="29.25" customHeight="1" hidden="1">
      <c r="A20" s="17"/>
      <c r="B20" s="18"/>
      <c r="C20" s="19"/>
      <c r="D20" s="19"/>
      <c r="E20" s="19"/>
      <c r="F20" s="19"/>
    </row>
    <row r="21" spans="1:6" ht="51" customHeight="1" hidden="1">
      <c r="A21" s="17"/>
      <c r="B21" s="18"/>
      <c r="C21" s="19"/>
      <c r="D21" s="19"/>
      <c r="E21" s="19"/>
      <c r="F21" s="19"/>
    </row>
    <row r="22" spans="1:6" ht="12.75" hidden="1">
      <c r="A22" s="17"/>
      <c r="B22" s="18"/>
      <c r="C22" s="19"/>
      <c r="D22" s="19"/>
      <c r="E22" s="19"/>
      <c r="F22" s="19"/>
    </row>
    <row r="23" spans="1:6" ht="12.75" hidden="1">
      <c r="A23" s="17"/>
      <c r="B23" s="18"/>
      <c r="C23" s="19"/>
      <c r="D23" s="19"/>
      <c r="E23" s="19"/>
      <c r="F23" s="19"/>
    </row>
    <row r="24" spans="1:9" ht="33" customHeight="1" hidden="1">
      <c r="A24" s="17"/>
      <c r="B24" s="18"/>
      <c r="C24" s="19"/>
      <c r="D24" s="19"/>
      <c r="E24" s="19"/>
      <c r="F24" s="19"/>
      <c r="H24" s="1"/>
      <c r="I24" s="1"/>
    </row>
    <row r="25" spans="1:6" ht="45.75" customHeight="1">
      <c r="A25" s="17" t="s">
        <v>2</v>
      </c>
      <c r="B25" s="18">
        <v>136021.27</v>
      </c>
      <c r="C25" s="35">
        <f>36201.9+69196+13199.92</f>
        <v>118597.81999999999</v>
      </c>
      <c r="D25" s="35">
        <f>36944.93+48343.33+7423.64</f>
        <v>92711.90000000001</v>
      </c>
      <c r="E25" s="35">
        <v>188152.82</v>
      </c>
      <c r="F25" s="35">
        <f>B25+D25-E25</f>
        <v>40580.34999999998</v>
      </c>
    </row>
    <row r="26" spans="1:6" ht="42" customHeight="1">
      <c r="A26" s="17" t="s">
        <v>3</v>
      </c>
      <c r="B26" s="18"/>
      <c r="C26" s="19"/>
      <c r="D26" s="19"/>
      <c r="E26" s="50"/>
      <c r="F26" s="19"/>
    </row>
    <row r="27" spans="1:6" ht="30" customHeight="1">
      <c r="A27" s="17" t="s">
        <v>4</v>
      </c>
      <c r="B27" s="19"/>
      <c r="C27" s="19">
        <v>990872.69</v>
      </c>
      <c r="D27" s="19">
        <v>809598.67</v>
      </c>
      <c r="E27" s="19"/>
      <c r="F27" s="19"/>
    </row>
    <row r="28" spans="1:11" ht="33.75" customHeight="1">
      <c r="A28" s="17" t="s">
        <v>5</v>
      </c>
      <c r="B28" s="19">
        <v>-2252.83</v>
      </c>
      <c r="C28" s="65">
        <f>12488.7+1320.88</f>
        <v>13809.580000000002</v>
      </c>
      <c r="D28" s="65">
        <f>9146.3+0.01+742.86</f>
        <v>9889.17</v>
      </c>
      <c r="E28" s="19">
        <v>12488.4</v>
      </c>
      <c r="F28" s="19">
        <f>D28-E28+B28</f>
        <v>-4852.0599999999995</v>
      </c>
      <c r="K28" s="2"/>
    </row>
    <row r="29" spans="1:6" ht="12.75" hidden="1">
      <c r="A29" s="20"/>
      <c r="B29" s="19"/>
      <c r="C29" s="19"/>
      <c r="D29" s="19"/>
      <c r="E29" s="19"/>
      <c r="F29" s="19"/>
    </row>
    <row r="30" spans="1:6" ht="12.75" hidden="1">
      <c r="A30" s="20"/>
      <c r="B30" s="19"/>
      <c r="C30" s="19"/>
      <c r="D30" s="19"/>
      <c r="E30" s="19"/>
      <c r="F30" s="19"/>
    </row>
    <row r="31" spans="1:6" ht="12.75" hidden="1">
      <c r="A31" s="20"/>
      <c r="B31" s="19"/>
      <c r="C31" s="19"/>
      <c r="D31" s="19"/>
      <c r="E31" s="19"/>
      <c r="F31" s="19"/>
    </row>
    <row r="32" spans="1:6" ht="12.75" hidden="1">
      <c r="A32" s="20"/>
      <c r="B32" s="19"/>
      <c r="C32" s="19"/>
      <c r="D32" s="19"/>
      <c r="E32" s="19"/>
      <c r="F32" s="19"/>
    </row>
    <row r="33" spans="1:6" ht="12.75" hidden="1">
      <c r="A33" s="20"/>
      <c r="B33" s="19"/>
      <c r="C33" s="19"/>
      <c r="D33" s="19"/>
      <c r="E33" s="19"/>
      <c r="F33" s="19"/>
    </row>
    <row r="34" spans="1:6" ht="43.5" customHeight="1" hidden="1">
      <c r="A34" s="20"/>
      <c r="B34" s="19"/>
      <c r="C34" s="19"/>
      <c r="D34" s="19"/>
      <c r="E34" s="19"/>
      <c r="F34" s="19"/>
    </row>
    <row r="35" spans="1:6" ht="12.75" hidden="1">
      <c r="A35" s="20"/>
      <c r="B35" s="19"/>
      <c r="C35" s="19"/>
      <c r="D35" s="19"/>
      <c r="E35" s="19"/>
      <c r="F35" s="19"/>
    </row>
    <row r="36" spans="1:6" ht="36.75" customHeight="1">
      <c r="A36" s="51" t="s">
        <v>0</v>
      </c>
      <c r="B36" s="52">
        <f>SUM(B16:B35)</f>
        <v>83801.45999999998</v>
      </c>
      <c r="C36" s="52">
        <f>SUM(C14:C35)</f>
        <v>1411480.1400000001</v>
      </c>
      <c r="D36" s="52">
        <f>SUM(D14:D35)</f>
        <v>1193084.44</v>
      </c>
      <c r="E36" s="52">
        <f>E16+E25+E28</f>
        <v>488841.27</v>
      </c>
      <c r="F36" s="52">
        <f>SUM(F16:F35)</f>
        <v>-21554.040000000008</v>
      </c>
    </row>
  </sheetData>
  <sheetProtection/>
  <mergeCells count="9">
    <mergeCell ref="A10:I10"/>
    <mergeCell ref="A1:F1"/>
    <mergeCell ref="A8:I8"/>
    <mergeCell ref="A9:I9"/>
    <mergeCell ref="A2:F2"/>
    <mergeCell ref="A3:B3"/>
    <mergeCell ref="A4:B4"/>
    <mergeCell ref="A7:B7"/>
    <mergeCell ref="A5:A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4">
      <selection activeCell="B16" sqref="B16"/>
    </sheetView>
  </sheetViews>
  <sheetFormatPr defaultColWidth="9.00390625" defaultRowHeight="12.75"/>
  <cols>
    <col min="1" max="1" width="20.25390625" style="0" customWidth="1"/>
    <col min="2" max="2" width="14.125" style="0" customWidth="1"/>
    <col min="3" max="4" width="12.875" style="0" customWidth="1"/>
    <col min="5" max="5" width="10.875" style="0" customWidth="1"/>
    <col min="6" max="6" width="11.125" style="0" customWidth="1"/>
  </cols>
  <sheetData>
    <row r="1" spans="1:6" ht="12.75">
      <c r="A1" s="80" t="s">
        <v>60</v>
      </c>
      <c r="B1" s="74"/>
      <c r="C1" s="74"/>
      <c r="D1" s="74"/>
      <c r="E1" s="74"/>
      <c r="F1" s="74"/>
    </row>
    <row r="2" spans="1:9" ht="12.75">
      <c r="A2" s="73" t="s">
        <v>37</v>
      </c>
      <c r="B2" s="81"/>
      <c r="C2" s="81"/>
      <c r="D2" s="81"/>
      <c r="E2" s="81"/>
      <c r="F2" s="81"/>
      <c r="G2" s="7"/>
      <c r="H2" s="7"/>
      <c r="I2" s="7"/>
    </row>
    <row r="3" spans="1:9" ht="12.75">
      <c r="A3" s="82"/>
      <c r="B3" s="82"/>
      <c r="C3" s="82"/>
      <c r="D3" s="82"/>
      <c r="E3" s="82"/>
      <c r="F3" s="82"/>
      <c r="G3" s="82"/>
      <c r="H3" s="82"/>
      <c r="I3" s="82"/>
    </row>
    <row r="4" spans="1:6" ht="38.25">
      <c r="A4" s="53" t="s">
        <v>1</v>
      </c>
      <c r="B4" s="53" t="s">
        <v>17</v>
      </c>
      <c r="C4" s="53" t="s">
        <v>18</v>
      </c>
      <c r="D4" s="53" t="s">
        <v>19</v>
      </c>
      <c r="E4" s="53" t="s">
        <v>20</v>
      </c>
      <c r="F4" s="53" t="s">
        <v>21</v>
      </c>
    </row>
    <row r="5" spans="1:6" ht="51" customHeight="1">
      <c r="A5" s="56" t="s">
        <v>6</v>
      </c>
      <c r="B5" s="40">
        <v>-49966.98</v>
      </c>
      <c r="C5" s="41">
        <f>235124.79+22971.6+30103.66</f>
        <v>288200.05</v>
      </c>
      <c r="D5" s="41">
        <f>235361.06+28591.9+16931.74</f>
        <v>280884.7</v>
      </c>
      <c r="E5" s="41">
        <v>288200.05</v>
      </c>
      <c r="F5" s="41">
        <f>B5+D5-E5</f>
        <v>-57282.32999999999</v>
      </c>
    </row>
    <row r="6" spans="1:6" ht="72" customHeight="1">
      <c r="A6" s="57" t="s">
        <v>61</v>
      </c>
      <c r="B6" s="54"/>
      <c r="C6" s="55"/>
      <c r="D6" s="55"/>
      <c r="E6" s="55">
        <v>79922.02</v>
      </c>
      <c r="F6" s="55"/>
    </row>
    <row r="7" spans="1:6" ht="56.25" customHeight="1">
      <c r="A7" s="57" t="s">
        <v>62</v>
      </c>
      <c r="B7" s="54"/>
      <c r="C7" s="55"/>
      <c r="D7" s="55"/>
      <c r="E7" s="55">
        <v>46967.5</v>
      </c>
      <c r="F7" s="55"/>
    </row>
    <row r="8" spans="1:6" ht="50.25" customHeight="1">
      <c r="A8" s="57" t="s">
        <v>68</v>
      </c>
      <c r="B8" s="54"/>
      <c r="C8" s="55"/>
      <c r="D8" s="55"/>
      <c r="E8" s="55">
        <v>8946.19</v>
      </c>
      <c r="F8" s="55"/>
    </row>
    <row r="9" spans="1:6" ht="46.5" customHeight="1">
      <c r="A9" s="57" t="s">
        <v>63</v>
      </c>
      <c r="B9" s="54"/>
      <c r="C9" s="55"/>
      <c r="D9" s="55"/>
      <c r="E9" s="55">
        <v>28163.27</v>
      </c>
      <c r="F9" s="55"/>
    </row>
    <row r="10" spans="1:6" ht="29.25" customHeight="1">
      <c r="A10" s="57" t="s">
        <v>38</v>
      </c>
      <c r="B10" s="54"/>
      <c r="C10" s="55"/>
      <c r="D10" s="55"/>
      <c r="E10" s="55">
        <v>42753.42</v>
      </c>
      <c r="F10" s="55"/>
    </row>
    <row r="11" spans="1:6" ht="35.25" customHeight="1">
      <c r="A11" s="57" t="s">
        <v>39</v>
      </c>
      <c r="B11" s="54"/>
      <c r="C11" s="55"/>
      <c r="D11" s="55"/>
      <c r="E11" s="55">
        <v>7974.93</v>
      </c>
      <c r="F11" s="55"/>
    </row>
    <row r="12" spans="1:6" ht="49.5" customHeight="1">
      <c r="A12" s="57" t="s">
        <v>64</v>
      </c>
      <c r="B12" s="54"/>
      <c r="C12" s="55"/>
      <c r="D12" s="55"/>
      <c r="E12" s="55">
        <v>28023.49</v>
      </c>
      <c r="F12" s="55"/>
    </row>
    <row r="13" spans="1:9" ht="34.5" customHeight="1">
      <c r="A13" s="57" t="s">
        <v>40</v>
      </c>
      <c r="B13" s="54"/>
      <c r="C13" s="55"/>
      <c r="D13" s="55"/>
      <c r="E13" s="55">
        <v>45449.23</v>
      </c>
      <c r="F13" s="55"/>
      <c r="H13" s="1"/>
      <c r="I13" s="1"/>
    </row>
  </sheetData>
  <sheetProtection/>
  <mergeCells count="3">
    <mergeCell ref="A1:F1"/>
    <mergeCell ref="A2:F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B37" sqref="B37"/>
    </sheetView>
  </sheetViews>
  <sheetFormatPr defaultColWidth="9.00390625" defaultRowHeight="12.75"/>
  <cols>
    <col min="1" max="1" width="11.375" style="0" customWidth="1"/>
    <col min="2" max="2" width="28.125" style="0" customWidth="1"/>
    <col min="3" max="3" width="13.375" style="0" customWidth="1"/>
    <col min="4" max="4" width="15.125" style="0" customWidth="1"/>
    <col min="5" max="5" width="15.375" style="0" customWidth="1"/>
  </cols>
  <sheetData>
    <row r="1" spans="1:7" ht="12.75" customHeight="1">
      <c r="A1" s="84" t="s">
        <v>22</v>
      </c>
      <c r="B1" s="84"/>
      <c r="C1" s="84"/>
      <c r="D1" s="84"/>
      <c r="E1" s="84"/>
      <c r="F1" s="6"/>
      <c r="G1" s="6"/>
    </row>
    <row r="2" spans="1:7" ht="15.75">
      <c r="A2" s="85" t="s">
        <v>25</v>
      </c>
      <c r="B2" s="85"/>
      <c r="C2" s="85"/>
      <c r="D2" s="85"/>
      <c r="E2" s="85"/>
      <c r="F2" s="6"/>
      <c r="G2" s="6"/>
    </row>
    <row r="3" spans="1:7" ht="15.75" hidden="1">
      <c r="A3" s="24"/>
      <c r="B3" s="25"/>
      <c r="C3" s="25"/>
      <c r="D3" s="25"/>
      <c r="E3" s="25"/>
      <c r="F3" s="2"/>
      <c r="G3" s="2"/>
    </row>
    <row r="4" spans="1:7" ht="15.75">
      <c r="A4" s="86" t="s">
        <v>47</v>
      </c>
      <c r="B4" s="86"/>
      <c r="C4" s="86"/>
      <c r="D4" s="86"/>
      <c r="E4" s="86"/>
      <c r="F4" s="6"/>
      <c r="G4" s="6"/>
    </row>
    <row r="5" spans="1:7" ht="12.75" hidden="1">
      <c r="A5" s="26"/>
      <c r="B5" s="26"/>
      <c r="C5" s="26"/>
      <c r="D5" s="26"/>
      <c r="E5" s="26"/>
      <c r="F5" s="6"/>
      <c r="G5" s="6"/>
    </row>
    <row r="6" spans="1:7" ht="12.75" hidden="1">
      <c r="A6" s="3"/>
      <c r="B6" s="3"/>
      <c r="C6" s="3"/>
      <c r="D6" s="3"/>
      <c r="E6" s="3"/>
      <c r="F6" s="6"/>
      <c r="G6" s="6"/>
    </row>
    <row r="7" spans="1:7" ht="12.75" hidden="1">
      <c r="A7" s="3"/>
      <c r="B7" s="3"/>
      <c r="C7" s="3"/>
      <c r="D7" s="3"/>
      <c r="E7" s="3"/>
      <c r="F7" s="6"/>
      <c r="G7" s="6"/>
    </row>
    <row r="8" spans="1:7" ht="12.75" hidden="1">
      <c r="A8" s="3"/>
      <c r="B8" s="3"/>
      <c r="C8" s="3"/>
      <c r="D8" s="3"/>
      <c r="E8" s="3"/>
      <c r="F8" s="6"/>
      <c r="G8" s="6"/>
    </row>
    <row r="9" spans="1:7" ht="12.75" hidden="1">
      <c r="A9" s="21"/>
      <c r="B9" s="21"/>
      <c r="C9" s="21"/>
      <c r="D9" s="21"/>
      <c r="E9" s="21"/>
      <c r="F9" s="6"/>
      <c r="G9" s="6"/>
    </row>
    <row r="10" spans="1:7" ht="12.75">
      <c r="A10" s="22"/>
      <c r="B10" s="22"/>
      <c r="C10" s="22"/>
      <c r="D10" s="22"/>
      <c r="E10" s="22"/>
      <c r="F10" s="6"/>
      <c r="G10" s="6"/>
    </row>
    <row r="11" spans="1:7" ht="41.25" customHeight="1">
      <c r="A11" s="11" t="s">
        <v>17</v>
      </c>
      <c r="B11" s="11" t="s">
        <v>18</v>
      </c>
      <c r="C11" s="11" t="s">
        <v>19</v>
      </c>
      <c r="D11" s="11" t="s">
        <v>20</v>
      </c>
      <c r="E11" s="11" t="s">
        <v>21</v>
      </c>
      <c r="F11" s="6"/>
      <c r="G11" s="6"/>
    </row>
    <row r="12" spans="1:7" ht="49.5" customHeight="1">
      <c r="A12" s="34">
        <v>136021.27</v>
      </c>
      <c r="B12" s="35">
        <f>36201.9+69196+13199.92</f>
        <v>118597.81999999999</v>
      </c>
      <c r="C12" s="35">
        <f>36944.93+48343.33+7423.64</f>
        <v>92711.90000000001</v>
      </c>
      <c r="D12" s="35">
        <v>188152.82</v>
      </c>
      <c r="E12" s="35">
        <f>A12+C12-D12</f>
        <v>40580.34999999998</v>
      </c>
      <c r="F12" s="5"/>
      <c r="G12" s="5"/>
    </row>
    <row r="13" spans="1:7" ht="51.75" customHeight="1">
      <c r="A13" s="83"/>
      <c r="B13" s="83"/>
      <c r="C13" s="83"/>
      <c r="D13" s="83"/>
      <c r="E13" s="83"/>
      <c r="F13" s="5"/>
      <c r="G13" s="5"/>
    </row>
    <row r="14" spans="1:5" ht="53.25" customHeight="1">
      <c r="A14" s="11" t="s">
        <v>8</v>
      </c>
      <c r="B14" s="11" t="s">
        <v>23</v>
      </c>
      <c r="C14" s="11" t="s">
        <v>7</v>
      </c>
      <c r="D14" s="11" t="s">
        <v>26</v>
      </c>
      <c r="E14" s="11" t="s">
        <v>24</v>
      </c>
    </row>
    <row r="15" spans="1:5" ht="12.75" hidden="1">
      <c r="A15" s="12"/>
      <c r="B15" s="12"/>
      <c r="C15" s="12"/>
      <c r="D15" s="12"/>
      <c r="E15" s="12"/>
    </row>
    <row r="16" spans="1:5" ht="12.75" hidden="1">
      <c r="A16" s="11">
        <v>-28791.87</v>
      </c>
      <c r="B16" s="13">
        <f>226756.8+22253</f>
        <v>249009.8</v>
      </c>
      <c r="C16" s="13">
        <f>210424+11554.12</f>
        <v>221978.12</v>
      </c>
      <c r="D16" s="13">
        <v>249009.8</v>
      </c>
      <c r="E16" s="13">
        <f>A16+C16-D16</f>
        <v>-55823.54999999999</v>
      </c>
    </row>
    <row r="17" spans="1:5" ht="12.75" hidden="1">
      <c r="A17" s="14"/>
      <c r="B17" s="15"/>
      <c r="C17" s="15"/>
      <c r="D17" s="15"/>
      <c r="E17" s="15"/>
    </row>
    <row r="18" spans="1:5" ht="12.75" hidden="1">
      <c r="A18" s="14"/>
      <c r="B18" s="15"/>
      <c r="C18" s="15"/>
      <c r="D18" s="15"/>
      <c r="E18" s="15"/>
    </row>
    <row r="19" spans="1:5" ht="12.75" hidden="1">
      <c r="A19" s="14"/>
      <c r="B19" s="15"/>
      <c r="C19" s="15"/>
      <c r="D19" s="15"/>
      <c r="E19" s="15"/>
    </row>
    <row r="20" spans="1:5" ht="12.75" hidden="1">
      <c r="A20" s="14"/>
      <c r="B20" s="15"/>
      <c r="C20" s="15"/>
      <c r="D20" s="15"/>
      <c r="E20" s="15"/>
    </row>
    <row r="21" spans="1:5" ht="12.75" hidden="1">
      <c r="A21" s="14"/>
      <c r="B21" s="15"/>
      <c r="C21" s="15"/>
      <c r="D21" s="15"/>
      <c r="E21" s="15"/>
    </row>
    <row r="22" spans="1:5" ht="12.75" hidden="1">
      <c r="A22" s="14"/>
      <c r="B22" s="15"/>
      <c r="C22" s="15"/>
      <c r="D22" s="15"/>
      <c r="E22" s="15"/>
    </row>
    <row r="23" spans="1:5" ht="12.75" hidden="1">
      <c r="A23" s="14"/>
      <c r="B23" s="15"/>
      <c r="C23" s="15"/>
      <c r="D23" s="15"/>
      <c r="E23" s="15"/>
    </row>
    <row r="24" spans="1:5" ht="12.75" hidden="1">
      <c r="A24" s="14"/>
      <c r="B24" s="15"/>
      <c r="C24" s="15"/>
      <c r="D24" s="15"/>
      <c r="E24" s="15"/>
    </row>
    <row r="25" spans="1:5" ht="12.75" hidden="1">
      <c r="A25" s="11">
        <v>-61244.32</v>
      </c>
      <c r="B25" s="13">
        <f>190211.4+25913.56</f>
        <v>216124.96</v>
      </c>
      <c r="C25" s="13">
        <f>158833.4+13454.79</f>
        <v>172288.19</v>
      </c>
      <c r="D25" s="13">
        <f>55829</f>
        <v>55829</v>
      </c>
      <c r="E25" s="13">
        <f>A25+C25-D25</f>
        <v>55214.869999999995</v>
      </c>
    </row>
    <row r="26" spans="1:5" ht="12.75" hidden="1">
      <c r="A26" s="11"/>
      <c r="B26" s="27"/>
      <c r="C26" s="12"/>
      <c r="D26" s="12"/>
      <c r="E26" s="12"/>
    </row>
    <row r="27" spans="1:5" ht="12.75" hidden="1">
      <c r="A27" s="14"/>
      <c r="B27" s="27"/>
      <c r="C27" s="12"/>
      <c r="D27" s="12"/>
      <c r="E27" s="12"/>
    </row>
    <row r="28" spans="1:5" ht="12.75" hidden="1">
      <c r="A28" s="27"/>
      <c r="B28" s="27"/>
      <c r="C28" s="12"/>
      <c r="D28" s="12"/>
      <c r="E28" s="12"/>
    </row>
    <row r="29" spans="1:5" ht="12.75" hidden="1">
      <c r="A29" s="13"/>
      <c r="B29" s="13"/>
      <c r="C29" s="12"/>
      <c r="D29" s="12"/>
      <c r="E29" s="12"/>
    </row>
    <row r="30" spans="1:5" ht="12.75" hidden="1">
      <c r="A30" s="15"/>
      <c r="B30" s="27"/>
      <c r="C30" s="12"/>
      <c r="D30" s="12"/>
      <c r="E30" s="12"/>
    </row>
    <row r="31" spans="1:5" ht="34.5" customHeight="1">
      <c r="A31" s="36">
        <v>1</v>
      </c>
      <c r="B31" s="42" t="s">
        <v>9</v>
      </c>
      <c r="C31" s="44" t="s">
        <v>10</v>
      </c>
      <c r="D31" s="43">
        <v>42</v>
      </c>
      <c r="E31" s="46">
        <v>51323</v>
      </c>
    </row>
    <row r="32" spans="1:5" ht="31.5">
      <c r="A32" s="36">
        <v>2</v>
      </c>
      <c r="B32" s="42" t="s">
        <v>41</v>
      </c>
      <c r="C32" s="44" t="s">
        <v>10</v>
      </c>
      <c r="D32" s="43">
        <v>3.5</v>
      </c>
      <c r="E32" s="46">
        <v>7275</v>
      </c>
    </row>
    <row r="33" spans="1:5" ht="47.25">
      <c r="A33" s="36">
        <v>3</v>
      </c>
      <c r="B33" s="42" t="s">
        <v>42</v>
      </c>
      <c r="C33" s="44" t="s">
        <v>45</v>
      </c>
      <c r="D33" s="43">
        <v>1</v>
      </c>
      <c r="E33" s="46">
        <v>10200</v>
      </c>
    </row>
    <row r="34" spans="1:5" ht="21" customHeight="1">
      <c r="A34" s="37">
        <v>4</v>
      </c>
      <c r="B34" s="42" t="s">
        <v>43</v>
      </c>
      <c r="C34" s="44" t="s">
        <v>45</v>
      </c>
      <c r="D34" s="45">
        <v>3</v>
      </c>
      <c r="E34" s="46">
        <v>109000</v>
      </c>
    </row>
    <row r="35" spans="1:5" ht="21" customHeight="1">
      <c r="A35" s="37">
        <v>5</v>
      </c>
      <c r="B35" s="42" t="s">
        <v>44</v>
      </c>
      <c r="C35" s="44" t="s">
        <v>45</v>
      </c>
      <c r="D35" s="45">
        <v>1</v>
      </c>
      <c r="E35" s="46">
        <v>4313</v>
      </c>
    </row>
    <row r="36" spans="1:5" ht="31.5" customHeight="1">
      <c r="A36" s="37">
        <v>6</v>
      </c>
      <c r="B36" s="42" t="s">
        <v>53</v>
      </c>
      <c r="C36" s="44" t="s">
        <v>65</v>
      </c>
      <c r="D36" s="45">
        <v>1</v>
      </c>
      <c r="E36" s="46">
        <v>3254.82</v>
      </c>
    </row>
    <row r="37" spans="1:5" ht="63" customHeight="1">
      <c r="A37" s="37">
        <v>7</v>
      </c>
      <c r="B37" s="42" t="s">
        <v>54</v>
      </c>
      <c r="C37" s="44" t="s">
        <v>45</v>
      </c>
      <c r="D37" s="45">
        <v>1</v>
      </c>
      <c r="E37" s="46">
        <f>2300*1.2</f>
        <v>2760</v>
      </c>
    </row>
    <row r="38" spans="1:5" ht="30" customHeight="1">
      <c r="A38" s="38"/>
      <c r="B38" s="58" t="s">
        <v>0</v>
      </c>
      <c r="C38" s="58"/>
      <c r="D38" s="58"/>
      <c r="E38" s="66">
        <f>SUM(E31:E37)</f>
        <v>188125.82</v>
      </c>
    </row>
    <row r="39" spans="1:5" ht="13.5" customHeight="1">
      <c r="A39" s="28"/>
      <c r="B39" s="29"/>
      <c r="C39" s="16"/>
      <c r="D39" s="16"/>
      <c r="E39" s="16"/>
    </row>
    <row r="40" spans="1:5" ht="33" customHeight="1">
      <c r="A40" s="30"/>
      <c r="B40" s="31"/>
      <c r="C40" s="16"/>
      <c r="D40" s="16"/>
      <c r="E40" s="16"/>
    </row>
    <row r="41" spans="1:5" ht="12.75" hidden="1">
      <c r="A41" s="30"/>
      <c r="B41" s="31"/>
      <c r="C41" s="16"/>
      <c r="D41" s="16"/>
      <c r="E41" s="16"/>
    </row>
    <row r="42" spans="1:5" ht="12.75" hidden="1">
      <c r="A42" s="30"/>
      <c r="B42" s="31"/>
      <c r="C42" s="16"/>
      <c r="D42" s="16"/>
      <c r="E42" s="16"/>
    </row>
    <row r="43" spans="1:5" ht="12.75">
      <c r="A43" s="32"/>
      <c r="B43" s="33"/>
      <c r="C43" s="16"/>
      <c r="D43" s="16"/>
      <c r="E43" s="16"/>
    </row>
    <row r="44" spans="1:5" ht="34.5" customHeight="1">
      <c r="A44" s="22"/>
      <c r="B44" s="23"/>
      <c r="C44" s="2"/>
      <c r="D44" s="2"/>
      <c r="E44" s="2"/>
    </row>
  </sheetData>
  <sheetProtection/>
  <mergeCells count="4">
    <mergeCell ref="A13:E13"/>
    <mergeCell ref="A1:E1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3" sqref="C13:E13"/>
    </sheetView>
  </sheetViews>
  <sheetFormatPr defaultColWidth="9.00390625" defaultRowHeight="12.75"/>
  <cols>
    <col min="1" max="1" width="25.625" style="0" customWidth="1"/>
    <col min="2" max="2" width="14.375" style="0" customWidth="1"/>
    <col min="3" max="3" width="14.25390625" style="0" customWidth="1"/>
    <col min="4" max="4" width="16.25390625" style="0" customWidth="1"/>
    <col min="5" max="5" width="15.00390625" style="0" customWidth="1"/>
  </cols>
  <sheetData>
    <row r="1" spans="1:5" ht="12.75">
      <c r="A1" s="80" t="s">
        <v>66</v>
      </c>
      <c r="B1" s="80"/>
      <c r="C1" s="80"/>
      <c r="D1" s="80"/>
      <c r="E1" s="80"/>
    </row>
    <row r="2" spans="1:5" ht="12.75">
      <c r="A2" s="87" t="s">
        <v>27</v>
      </c>
      <c r="B2" s="87"/>
      <c r="C2" s="87"/>
      <c r="D2" s="87"/>
      <c r="E2" s="87"/>
    </row>
    <row r="3" spans="1:4" ht="12.75">
      <c r="A3" s="39"/>
      <c r="B3" s="39"/>
      <c r="C3" s="39"/>
      <c r="D3" s="39"/>
    </row>
    <row r="4" spans="1:5" ht="25.5">
      <c r="A4" s="59" t="s">
        <v>1</v>
      </c>
      <c r="B4" s="59" t="s">
        <v>28</v>
      </c>
      <c r="C4" s="59" t="s">
        <v>18</v>
      </c>
      <c r="D4" s="59" t="s">
        <v>19</v>
      </c>
      <c r="E4" s="59" t="s">
        <v>67</v>
      </c>
    </row>
    <row r="5" spans="1:5" ht="26.25" customHeight="1">
      <c r="A5" s="62" t="s">
        <v>29</v>
      </c>
      <c r="B5" s="60" t="s">
        <v>48</v>
      </c>
      <c r="C5" s="55">
        <f>19216.86-266.09+16350.83</f>
        <v>35301.6</v>
      </c>
      <c r="D5" s="55">
        <f>18875.36+12013.96</f>
        <v>30889.32</v>
      </c>
      <c r="E5" s="55">
        <f>28465.62+152.97</f>
        <v>28618.59</v>
      </c>
    </row>
    <row r="6" spans="1:5" ht="36" customHeight="1">
      <c r="A6" s="57" t="s">
        <v>31</v>
      </c>
      <c r="B6" s="61"/>
      <c r="C6" s="55">
        <f>5509.22+875.35</f>
        <v>6384.570000000001</v>
      </c>
      <c r="D6" s="55">
        <f>4746.96+667.97</f>
        <v>5414.93</v>
      </c>
      <c r="E6" s="55">
        <v>1769.38</v>
      </c>
    </row>
    <row r="7" spans="1:5" ht="25.5" customHeight="1">
      <c r="A7" s="62" t="s">
        <v>30</v>
      </c>
      <c r="B7" s="60" t="s">
        <v>49</v>
      </c>
      <c r="C7" s="55">
        <f>94831.36-8772.65+68418.41</f>
        <v>154477.12</v>
      </c>
      <c r="D7" s="55">
        <f>83347.08+47214.92</f>
        <v>130562</v>
      </c>
      <c r="E7" s="55">
        <f>100151.66-61.78</f>
        <v>100089.88</v>
      </c>
    </row>
    <row r="8" spans="1:5" ht="33.75" customHeight="1">
      <c r="A8" s="57" t="s">
        <v>32</v>
      </c>
      <c r="B8" s="61"/>
      <c r="C8" s="55">
        <f>13608.65+7066.77</f>
        <v>20675.42</v>
      </c>
      <c r="D8" s="55">
        <f>8459.61+6290.76</f>
        <v>14750.37</v>
      </c>
      <c r="E8" s="55">
        <f>9827.32-4.6</f>
        <v>9822.72</v>
      </c>
    </row>
    <row r="9" spans="1:5" ht="29.25" customHeight="1">
      <c r="A9" s="63" t="s">
        <v>33</v>
      </c>
      <c r="B9" s="60" t="s">
        <v>50</v>
      </c>
      <c r="C9" s="55">
        <f>33574.34+24874.38</f>
        <v>58448.72</v>
      </c>
      <c r="D9" s="55">
        <f>33033.17+18641.71</f>
        <v>51674.88</v>
      </c>
      <c r="E9" s="55">
        <f>43951.53-346.44</f>
        <v>43605.09</v>
      </c>
    </row>
    <row r="10" spans="1:5" ht="22.5" customHeight="1">
      <c r="A10" s="62" t="s">
        <v>34</v>
      </c>
      <c r="B10" s="60" t="s">
        <v>51</v>
      </c>
      <c r="C10" s="55">
        <f>389244.72-2972.83+199930.5</f>
        <v>586202.3899999999</v>
      </c>
      <c r="D10" s="55">
        <f>357417.89</f>
        <v>357417.89</v>
      </c>
      <c r="E10" s="55">
        <f>250863.28-106.14</f>
        <v>250757.13999999998</v>
      </c>
    </row>
    <row r="11" spans="1:5" ht="23.25" customHeight="1">
      <c r="A11" s="62" t="s">
        <v>35</v>
      </c>
      <c r="B11" s="60" t="s">
        <v>52</v>
      </c>
      <c r="C11" s="55">
        <f>59487.56+314+42341.22</f>
        <v>102142.78</v>
      </c>
      <c r="D11" s="55">
        <f>65766.33+31092.05+100132.59</f>
        <v>196990.97</v>
      </c>
      <c r="E11" s="55">
        <f>17828.77-621.76</f>
        <v>17207.010000000002</v>
      </c>
    </row>
    <row r="12" spans="1:5" ht="22.5" customHeight="1">
      <c r="A12" s="62" t="s">
        <v>36</v>
      </c>
      <c r="B12" s="60"/>
      <c r="C12" s="55">
        <f>12242.35+14997.74</f>
        <v>27240.09</v>
      </c>
      <c r="D12" s="55">
        <f>11582.98+10315.33</f>
        <v>21898.309999999998</v>
      </c>
      <c r="E12" s="55">
        <f>12468.77-5.32</f>
        <v>12463.45</v>
      </c>
    </row>
    <row r="13" spans="1:5" ht="29.25" customHeight="1">
      <c r="A13" s="64" t="s">
        <v>0</v>
      </c>
      <c r="B13" s="64"/>
      <c r="C13" s="67">
        <f>SUM(C5:C12)</f>
        <v>990872.6899999998</v>
      </c>
      <c r="D13" s="67">
        <f>SUM(D5:D12)</f>
        <v>809598.6699999999</v>
      </c>
      <c r="E13" s="67">
        <f>SUM(E5:E12)</f>
        <v>464333.26</v>
      </c>
    </row>
    <row r="14" ht="29.25" customHeight="1"/>
  </sheetData>
  <sheetProtection/>
  <mergeCells count="2">
    <mergeCell ref="A2:E2"/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2016-03-28T19:43:14Z</cp:lastPrinted>
  <dcterms:created xsi:type="dcterms:W3CDTF">2005-08-01T12:04:50Z</dcterms:created>
  <dcterms:modified xsi:type="dcterms:W3CDTF">2016-03-29T19:52:15Z</dcterms:modified>
  <cp:category/>
  <cp:version/>
  <cp:contentType/>
  <cp:contentStatus/>
</cp:coreProperties>
</file>