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4565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" sheetId="4" r:id="rId4"/>
  </sheets>
  <definedNames/>
  <calcPr fullCalcOnLoad="1" refMode="R1C1"/>
</workbook>
</file>

<file path=xl/sharedStrings.xml><?xml version="1.0" encoding="utf-8"?>
<sst xmlns="http://schemas.openxmlformats.org/spreadsheetml/2006/main" count="84" uniqueCount="66">
  <si>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</si>
  <si>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</si>
  <si>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</si>
  <si>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</si>
  <si>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</si>
  <si>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</si>
  <si>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ед. изм.</t>
  </si>
  <si>
    <t xml:space="preserve"> № п.п</t>
  </si>
  <si>
    <t>Информация по услуге  текущий ремонту общедомового имущества</t>
  </si>
  <si>
    <t>содержание общедомового имущества</t>
  </si>
  <si>
    <t>Обслуживание газопровода</t>
  </si>
  <si>
    <t>ул. Максимова, д. 23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</si>
  <si>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</si>
  <si>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</si>
  <si>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</si>
  <si>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</si>
  <si>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</si>
  <si>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стоимость выполненных работ, услуг, руб.</t>
  </si>
  <si>
    <t>наименование работ, услуг</t>
  </si>
  <si>
    <t>5727,9 м2</t>
  </si>
  <si>
    <t>2,35 руб/м2</t>
  </si>
  <si>
    <t>0,70 руб./м2</t>
  </si>
  <si>
    <t>общая площадь помещений</t>
  </si>
  <si>
    <t xml:space="preserve">тариф по услуге содержание </t>
  </si>
  <si>
    <t xml:space="preserve">тариф по текущему ремонту </t>
  </si>
  <si>
    <t>оплата старшему по дому</t>
  </si>
  <si>
    <t>объём выполненных работ, услуг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</si>
  <si>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</si>
  <si>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</si>
  <si>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</si>
  <si>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</si>
  <si>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</si>
  <si>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</si>
  <si>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</si>
  <si>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</si>
  <si>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</si>
  <si>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</si>
  <si>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</si>
  <si>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содержание общедомового имущества, в т.ч.:</t>
  </si>
  <si>
    <t>вывозТБО</t>
  </si>
  <si>
    <t>налог в связи с применением УСН</t>
  </si>
  <si>
    <t>расходы по управлению домом</t>
  </si>
  <si>
    <t>ул. Максимова,  д.  23, 2015 г.</t>
  </si>
  <si>
    <t>2015 год</t>
  </si>
  <si>
    <t>Ремонт плиточного покрытия в подъездах</t>
  </si>
  <si>
    <t>Замена труб ХВС Ф 25 и Ф 32 мм</t>
  </si>
  <si>
    <t>Утепление межпанельных швов</t>
  </si>
  <si>
    <t>Промывка канализационных линий</t>
  </si>
  <si>
    <t>13,70 руб./м2</t>
  </si>
  <si>
    <t>150984 квтч</t>
  </si>
  <si>
    <t>951,6 гкал</t>
  </si>
  <si>
    <t>8449,1 м3</t>
  </si>
  <si>
    <t>2854,5 м3</t>
  </si>
  <si>
    <t>6104,4 м3</t>
  </si>
  <si>
    <t>шт</t>
  </si>
  <si>
    <t>Установка решёток в подвальные окна</t>
  </si>
  <si>
    <t>пм</t>
  </si>
  <si>
    <t>м2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</si>
  <si>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</si>
  <si>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</si>
  <si>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</si>
  <si>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</si>
  <si>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>ул. Максимова, д.23, 2015 г.</t>
  </si>
  <si>
    <t xml:space="preserve"> кв.</t>
  </si>
  <si>
    <t>час.</t>
  </si>
  <si>
    <t>задолженность 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</si>
</sst>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5" borderId="10" xfId="0" applyFont="1" applyFill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5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6.375" style="0" hidden="1" customWidth="1"/>
    <col min="7" max="7" width="14.125" style="0" customWidth="1"/>
    <col min="8" max="8" width="9.125" style="0" hidden="1" customWidth="1"/>
    <col min="9" max="9" width="9.625" style="0" bestFit="1" customWidth="1"/>
  </cols>
  <sheetData>
    <row r="1" spans="1:10" ht="15.75">
      <c r="A1" s="63" t="s">
        <v>42</v>
      </c>
      <c r="B1" s="64"/>
      <c r="C1" s="64"/>
      <c r="D1" s="64"/>
      <c r="E1" s="64"/>
      <c r="F1" s="64"/>
      <c r="G1" s="64"/>
      <c r="H1" s="1"/>
      <c r="I1" s="1"/>
      <c r="J1" s="1"/>
    </row>
    <row r="2" spans="1:10" ht="12.75">
      <c r="A2" s="67"/>
      <c r="B2" s="68"/>
      <c r="C2" s="68"/>
      <c r="D2" s="68"/>
      <c r="E2" s="68"/>
      <c r="F2" s="68"/>
      <c r="G2" s="68"/>
      <c r="H2" s="68"/>
      <c r="I2" s="68"/>
      <c r="J2" s="68"/>
    </row>
    <row r="3" spans="1:10" ht="12.75" customHeight="1">
      <c r="A3" s="69" t="s">
        <v>22</v>
      </c>
      <c r="B3" s="69"/>
      <c r="C3" s="16" t="s">
        <v>19</v>
      </c>
      <c r="D3" s="31"/>
      <c r="E3" s="31"/>
      <c r="F3" s="31"/>
      <c r="G3" s="31"/>
      <c r="H3" s="31"/>
      <c r="I3" s="31"/>
      <c r="J3" s="31"/>
    </row>
    <row r="4" spans="1:10" ht="12.75" customHeight="1">
      <c r="A4" s="70" t="s">
        <v>23</v>
      </c>
      <c r="B4" s="70"/>
      <c r="C4" s="41" t="s">
        <v>48</v>
      </c>
      <c r="D4" s="31"/>
      <c r="E4" s="31"/>
      <c r="F4" s="31"/>
      <c r="G4" s="31"/>
      <c r="H4" s="31"/>
      <c r="I4" s="31"/>
      <c r="J4" s="31"/>
    </row>
    <row r="5" spans="1:10" ht="12.75" customHeight="1">
      <c r="A5" s="70" t="s">
        <v>24</v>
      </c>
      <c r="B5" s="70"/>
      <c r="C5" s="41" t="s">
        <v>20</v>
      </c>
      <c r="D5" s="31"/>
      <c r="E5" s="31"/>
      <c r="F5" s="31"/>
      <c r="G5" s="31"/>
      <c r="H5" s="31"/>
      <c r="I5" s="31"/>
      <c r="J5" s="31"/>
    </row>
    <row r="6" spans="1:10" ht="12.75" customHeight="1">
      <c r="A6" s="71" t="s">
        <v>25</v>
      </c>
      <c r="B6" s="72"/>
      <c r="C6" s="41" t="s">
        <v>21</v>
      </c>
      <c r="D6" s="31"/>
      <c r="E6" s="31"/>
      <c r="F6" s="31"/>
      <c r="G6" s="31"/>
      <c r="H6" s="31"/>
      <c r="I6" s="31"/>
      <c r="J6" s="31"/>
    </row>
    <row r="7" spans="1:10" ht="12.7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2.75" hidden="1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2.75" hidden="1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81.75" customHeight="1">
      <c r="A10" s="16" t="s">
        <v>1</v>
      </c>
      <c r="B10" s="16" t="s">
        <v>12</v>
      </c>
      <c r="C10" s="16" t="s">
        <v>13</v>
      </c>
      <c r="D10" s="16" t="s">
        <v>14</v>
      </c>
      <c r="E10" s="16" t="s">
        <v>15</v>
      </c>
      <c r="F10" s="16"/>
      <c r="G10" s="16" t="s">
        <v>16</v>
      </c>
      <c r="H10" s="26"/>
      <c r="I10" s="1"/>
      <c r="J10" s="1"/>
    </row>
    <row r="11" spans="1:10" ht="12.75" hidden="1">
      <c r="A11" s="26"/>
      <c r="B11" s="26"/>
      <c r="C11" s="26"/>
      <c r="D11" s="26"/>
      <c r="E11" s="26"/>
      <c r="F11" s="26"/>
      <c r="G11" s="26"/>
      <c r="H11" s="26"/>
      <c r="I11" s="1"/>
      <c r="J11" s="1"/>
    </row>
    <row r="12" spans="1:10" ht="12.75" hidden="1">
      <c r="A12" s="26"/>
      <c r="B12" s="26"/>
      <c r="C12" s="26"/>
      <c r="D12" s="26"/>
      <c r="E12" s="26"/>
      <c r="F12" s="26"/>
      <c r="G12" s="26"/>
      <c r="H12" s="26"/>
      <c r="I12" s="1"/>
      <c r="J12" s="1"/>
    </row>
    <row r="13" spans="1:10" ht="12.75" hidden="1">
      <c r="A13" s="26"/>
      <c r="B13" s="26"/>
      <c r="C13" s="26"/>
      <c r="D13" s="26"/>
      <c r="E13" s="26"/>
      <c r="F13" s="26"/>
      <c r="G13" s="26"/>
      <c r="H13" s="26"/>
      <c r="I13" s="1"/>
      <c r="J13" s="1"/>
    </row>
    <row r="14" spans="1:10" ht="48" customHeight="1" hidden="1">
      <c r="A14" s="26"/>
      <c r="B14" s="26"/>
      <c r="C14" s="26"/>
      <c r="D14" s="26"/>
      <c r="E14" s="26"/>
      <c r="F14" s="26"/>
      <c r="G14" s="26"/>
      <c r="H14" s="26"/>
      <c r="I14" s="1"/>
      <c r="J14" s="1"/>
    </row>
    <row r="15" spans="1:10" ht="45" customHeight="1">
      <c r="A15" s="8" t="s">
        <v>9</v>
      </c>
      <c r="B15" s="19">
        <v>-108811.61</v>
      </c>
      <c r="C15" s="21">
        <f>547773.95+1709.76+405869.35</f>
        <v>955353.0599999999</v>
      </c>
      <c r="D15" s="21">
        <f>630559.33+2483.48+299647.26+0.04</f>
        <v>932690.11</v>
      </c>
      <c r="E15" s="21">
        <v>955353.06</v>
      </c>
      <c r="F15" s="20"/>
      <c r="G15" s="20">
        <f>B15+D15-E15</f>
        <v>-131474.56000000006</v>
      </c>
      <c r="H15" s="27"/>
      <c r="I15" s="1"/>
      <c r="J15" s="1"/>
    </row>
    <row r="16" spans="1:10" ht="74.25" customHeight="1" hidden="1">
      <c r="A16" s="8"/>
      <c r="B16" s="19"/>
      <c r="C16" s="20"/>
      <c r="D16" s="20"/>
      <c r="E16" s="20"/>
      <c r="F16" s="20"/>
      <c r="G16" s="20"/>
      <c r="H16" s="27"/>
      <c r="I16" s="1"/>
      <c r="J16" s="1"/>
    </row>
    <row r="17" spans="1:10" ht="56.25" customHeight="1" hidden="1">
      <c r="A17" s="8"/>
      <c r="B17" s="19"/>
      <c r="C17" s="20"/>
      <c r="D17" s="20"/>
      <c r="E17" s="20"/>
      <c r="F17" s="20"/>
      <c r="G17" s="20"/>
      <c r="H17" s="27"/>
      <c r="I17" s="1"/>
      <c r="J17" s="1"/>
    </row>
    <row r="18" spans="1:10" ht="32.25" customHeight="1" hidden="1">
      <c r="A18" s="8"/>
      <c r="B18" s="19"/>
      <c r="C18" s="20"/>
      <c r="D18" s="20"/>
      <c r="E18" s="20"/>
      <c r="F18" s="20"/>
      <c r="G18" s="20"/>
      <c r="H18" s="27"/>
      <c r="I18" s="1"/>
      <c r="J18" s="1"/>
    </row>
    <row r="19" spans="1:10" ht="29.25" customHeight="1" hidden="1">
      <c r="A19" s="8"/>
      <c r="B19" s="19"/>
      <c r="C19" s="20"/>
      <c r="D19" s="20"/>
      <c r="E19" s="20"/>
      <c r="F19" s="20"/>
      <c r="G19" s="20"/>
      <c r="H19" s="27"/>
      <c r="I19" s="1"/>
      <c r="J19" s="1"/>
    </row>
    <row r="20" spans="1:10" ht="51" customHeight="1" hidden="1">
      <c r="A20" s="8"/>
      <c r="B20" s="19"/>
      <c r="C20" s="20"/>
      <c r="D20" s="20"/>
      <c r="E20" s="20"/>
      <c r="F20" s="20"/>
      <c r="G20" s="20"/>
      <c r="H20" s="27"/>
      <c r="I20" s="1"/>
      <c r="J20" s="1"/>
    </row>
    <row r="21" spans="1:10" ht="12.75" hidden="1">
      <c r="A21" s="8"/>
      <c r="B21" s="19"/>
      <c r="C21" s="20"/>
      <c r="D21" s="20"/>
      <c r="E21" s="20"/>
      <c r="F21" s="20"/>
      <c r="G21" s="20"/>
      <c r="H21" s="27"/>
      <c r="I21" s="1"/>
      <c r="J21" s="1"/>
    </row>
    <row r="22" spans="1:10" ht="12.75" hidden="1">
      <c r="A22" s="8"/>
      <c r="B22" s="19"/>
      <c r="C22" s="20"/>
      <c r="D22" s="20"/>
      <c r="E22" s="20"/>
      <c r="F22" s="20"/>
      <c r="G22" s="20"/>
      <c r="H22" s="27"/>
      <c r="I22" s="1"/>
      <c r="J22" s="1"/>
    </row>
    <row r="23" spans="1:10" ht="33" customHeight="1" hidden="1">
      <c r="A23" s="8"/>
      <c r="B23" s="19"/>
      <c r="C23" s="20"/>
      <c r="D23" s="20"/>
      <c r="E23" s="20"/>
      <c r="F23" s="20"/>
      <c r="G23" s="20"/>
      <c r="H23" s="27"/>
      <c r="I23" s="25"/>
      <c r="J23" s="25"/>
    </row>
    <row r="24" spans="1:10" ht="45" customHeight="1">
      <c r="A24" s="8" t="s">
        <v>2</v>
      </c>
      <c r="B24" s="19">
        <v>-7684.35</v>
      </c>
      <c r="C24" s="40">
        <f>93963.28+293.28+69621.5</f>
        <v>163878.06</v>
      </c>
      <c r="D24" s="40">
        <f>108664.11+448.76+54244.28</f>
        <v>163357.15</v>
      </c>
      <c r="E24" s="49">
        <v>155631.26</v>
      </c>
      <c r="F24" s="60">
        <f>B24+D24-E24</f>
        <v>41.539999999979045</v>
      </c>
      <c r="G24" s="61">
        <f>B24+D24-E24</f>
        <v>41.539999999979045</v>
      </c>
      <c r="H24" s="61"/>
      <c r="I24" s="59"/>
      <c r="J24" s="1"/>
    </row>
    <row r="25" spans="1:10" ht="43.5" customHeight="1">
      <c r="A25" s="8" t="s">
        <v>3</v>
      </c>
      <c r="B25" s="19"/>
      <c r="C25" s="20"/>
      <c r="D25" s="20"/>
      <c r="E25" s="20"/>
      <c r="F25" s="20"/>
      <c r="G25" s="20"/>
      <c r="H25" s="27"/>
      <c r="I25" s="1"/>
      <c r="J25" s="1"/>
    </row>
    <row r="26" spans="1:10" ht="30.75" customHeight="1">
      <c r="A26" s="8" t="s">
        <v>4</v>
      </c>
      <c r="B26" s="20"/>
      <c r="C26" s="47">
        <v>3387532.33</v>
      </c>
      <c r="D26" s="47">
        <v>3276664.84</v>
      </c>
      <c r="E26" s="20"/>
      <c r="F26" s="20"/>
      <c r="G26" s="20"/>
      <c r="H26" s="27"/>
      <c r="I26" s="1"/>
      <c r="J26" s="1"/>
    </row>
    <row r="27" spans="1:12" ht="33.75" customHeight="1">
      <c r="A27" s="8" t="s">
        <v>5</v>
      </c>
      <c r="B27" s="20">
        <v>-11128.06</v>
      </c>
      <c r="C27" s="20">
        <f>26555.13+19670.28</f>
        <v>46225.41</v>
      </c>
      <c r="D27" s="20">
        <f>29998.58+121.12+14248.37</f>
        <v>44368.07</v>
      </c>
      <c r="E27" s="20">
        <v>49494</v>
      </c>
      <c r="F27" s="20"/>
      <c r="G27" s="20">
        <f>D27-E27+B27</f>
        <v>-16253.99</v>
      </c>
      <c r="H27" s="27"/>
      <c r="I27" s="1"/>
      <c r="J27" s="1"/>
      <c r="L27" s="1"/>
    </row>
    <row r="28" spans="1:10" ht="12.75" hidden="1">
      <c r="A28" s="27"/>
      <c r="B28" s="20"/>
      <c r="C28" s="20"/>
      <c r="D28" s="20"/>
      <c r="E28" s="20"/>
      <c r="F28" s="20"/>
      <c r="G28" s="20"/>
      <c r="H28" s="27"/>
      <c r="I28" s="1"/>
      <c r="J28" s="1"/>
    </row>
    <row r="29" spans="1:10" ht="12.75" hidden="1">
      <c r="A29" s="27"/>
      <c r="B29" s="20"/>
      <c r="C29" s="20"/>
      <c r="D29" s="20"/>
      <c r="E29" s="20"/>
      <c r="F29" s="20"/>
      <c r="G29" s="20"/>
      <c r="H29" s="27"/>
      <c r="I29" s="1"/>
      <c r="J29" s="1"/>
    </row>
    <row r="30" spans="1:10" ht="12.75" hidden="1">
      <c r="A30" s="27"/>
      <c r="B30" s="20"/>
      <c r="C30" s="20"/>
      <c r="D30" s="20"/>
      <c r="E30" s="20"/>
      <c r="F30" s="20"/>
      <c r="G30" s="20"/>
      <c r="H30" s="27"/>
      <c r="I30" s="1"/>
      <c r="J30" s="1"/>
    </row>
    <row r="31" spans="1:10" ht="12.75" hidden="1">
      <c r="A31" s="27"/>
      <c r="B31" s="20"/>
      <c r="C31" s="28"/>
      <c r="D31" s="20"/>
      <c r="E31" s="20"/>
      <c r="F31" s="20"/>
      <c r="G31" s="20"/>
      <c r="H31" s="27"/>
      <c r="I31" s="1"/>
      <c r="J31" s="1"/>
    </row>
    <row r="32" spans="1:10" ht="12.75" hidden="1">
      <c r="A32" s="27"/>
      <c r="B32" s="20"/>
      <c r="C32" s="20"/>
      <c r="D32" s="20"/>
      <c r="E32" s="20"/>
      <c r="F32" s="20"/>
      <c r="G32" s="20"/>
      <c r="H32" s="27"/>
      <c r="I32" s="1"/>
      <c r="J32" s="1"/>
    </row>
    <row r="33" spans="1:10" ht="43.5" customHeight="1" hidden="1">
      <c r="A33" s="27"/>
      <c r="B33" s="20"/>
      <c r="C33" s="20"/>
      <c r="D33" s="20"/>
      <c r="E33" s="20"/>
      <c r="F33" s="20"/>
      <c r="G33" s="20"/>
      <c r="H33" s="27"/>
      <c r="I33" s="1"/>
      <c r="J33" s="1"/>
    </row>
    <row r="34" spans="1:10" ht="12.75" hidden="1">
      <c r="A34" s="27"/>
      <c r="B34" s="20"/>
      <c r="C34" s="23"/>
      <c r="D34" s="20"/>
      <c r="E34" s="20"/>
      <c r="F34" s="20"/>
      <c r="G34" s="20"/>
      <c r="H34" s="27"/>
      <c r="I34" s="1"/>
      <c r="J34" s="1"/>
    </row>
    <row r="35" spans="1:10" ht="36.75" customHeight="1">
      <c r="A35" s="42" t="s">
        <v>0</v>
      </c>
      <c r="B35" s="42">
        <f>SUM(B15:B34)</f>
        <v>-127624.02</v>
      </c>
      <c r="C35" s="42">
        <f>SUM(C13:C34)</f>
        <v>4552988.86</v>
      </c>
      <c r="D35" s="42">
        <f>SUM(D13:D34)</f>
        <v>4417080.17</v>
      </c>
      <c r="E35" s="42">
        <f>SUM(E13:E34)</f>
        <v>1160478.32</v>
      </c>
      <c r="F35" s="42"/>
      <c r="G35" s="42">
        <f>SUM(G15:G34)</f>
        <v>-147687.01000000007</v>
      </c>
      <c r="H35" s="27"/>
      <c r="I35" s="1"/>
      <c r="J35" s="1"/>
    </row>
    <row r="36" spans="1:8" ht="12.75">
      <c r="A36" s="29"/>
      <c r="B36" s="29"/>
      <c r="C36" s="29"/>
      <c r="D36" s="29"/>
      <c r="E36" s="30"/>
      <c r="F36" s="30"/>
      <c r="G36" s="29"/>
      <c r="H36" s="29"/>
    </row>
  </sheetData>
  <sheetProtection/>
  <mergeCells count="10">
    <mergeCell ref="G24:H24"/>
    <mergeCell ref="A9:J9"/>
    <mergeCell ref="A1:G1"/>
    <mergeCell ref="A7:J7"/>
    <mergeCell ref="A8:J8"/>
    <mergeCell ref="A2:J2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F6" sqref="F6"/>
    </sheetView>
  </sheetViews>
  <sheetFormatPr defaultColWidth="9.00390625" defaultRowHeight="12.75"/>
  <cols>
    <col min="1" max="1" width="18.125" style="0" customWidth="1"/>
    <col min="2" max="3" width="14.75390625" style="0" customWidth="1"/>
    <col min="4" max="4" width="12.00390625" style="0" customWidth="1"/>
    <col min="5" max="5" width="11.375" style="0" customWidth="1"/>
    <col min="6" max="6" width="15.25390625" style="0" customWidth="1"/>
  </cols>
  <sheetData>
    <row r="1" spans="1:6" ht="12.75">
      <c r="A1" s="73" t="s">
        <v>62</v>
      </c>
      <c r="B1" s="74"/>
      <c r="C1" s="74"/>
      <c r="D1" s="74"/>
      <c r="E1" s="74"/>
      <c r="F1" s="74"/>
    </row>
    <row r="2" spans="1:6" ht="12.75">
      <c r="A2" s="73" t="s">
        <v>37</v>
      </c>
      <c r="B2" s="74"/>
      <c r="C2" s="74"/>
      <c r="D2" s="74"/>
      <c r="E2" s="74"/>
      <c r="F2" s="74"/>
    </row>
    <row r="3" spans="1:9" ht="12.75">
      <c r="A3" s="75"/>
      <c r="B3" s="75"/>
      <c r="C3" s="75"/>
      <c r="D3" s="75"/>
      <c r="E3" s="75"/>
      <c r="F3" s="75"/>
      <c r="G3" s="76"/>
      <c r="H3" s="76"/>
      <c r="I3" s="76"/>
    </row>
    <row r="4" spans="1:9" ht="38.25">
      <c r="A4" s="43" t="s">
        <v>1</v>
      </c>
      <c r="B4" s="43" t="s">
        <v>12</v>
      </c>
      <c r="C4" s="43" t="s">
        <v>13</v>
      </c>
      <c r="D4" s="43" t="s">
        <v>14</v>
      </c>
      <c r="E4" s="43" t="s">
        <v>15</v>
      </c>
      <c r="F4" s="43" t="s">
        <v>16</v>
      </c>
      <c r="G4" s="36"/>
      <c r="H4" s="36"/>
      <c r="I4" s="36"/>
    </row>
    <row r="5" spans="1:9" ht="38.25">
      <c r="A5" s="33" t="s">
        <v>38</v>
      </c>
      <c r="B5" s="16">
        <v>-108811.61</v>
      </c>
      <c r="C5" s="21">
        <f>547773.95+1709.76+405869.35</f>
        <v>955353.0599999999</v>
      </c>
      <c r="D5" s="21">
        <f>630559.33+2483.48+299647.26+0.04</f>
        <v>932690.11</v>
      </c>
      <c r="E5" s="21">
        <v>955353.06</v>
      </c>
      <c r="F5" s="21">
        <f>B5+D5-E5</f>
        <v>-131474.56000000006</v>
      </c>
      <c r="G5" s="37"/>
      <c r="H5" s="36"/>
      <c r="I5" s="36"/>
    </row>
    <row r="6" spans="1:6" ht="77.25" customHeight="1">
      <c r="A6" s="34" t="s">
        <v>58</v>
      </c>
      <c r="B6" s="44"/>
      <c r="C6" s="45"/>
      <c r="D6" s="45"/>
      <c r="E6" s="46">
        <v>164855</v>
      </c>
      <c r="F6" s="45"/>
    </row>
    <row r="7" spans="1:6" ht="56.25" customHeight="1">
      <c r="A7" s="34" t="s">
        <v>59</v>
      </c>
      <c r="B7" s="44"/>
      <c r="C7" s="45"/>
      <c r="D7" s="45"/>
      <c r="E7" s="46">
        <f>241599+366</f>
        <v>241965</v>
      </c>
      <c r="F7" s="45"/>
    </row>
    <row r="8" spans="1:6" ht="54" customHeight="1">
      <c r="A8" s="34" t="s">
        <v>60</v>
      </c>
      <c r="B8" s="44"/>
      <c r="C8" s="45"/>
      <c r="D8" s="45"/>
      <c r="E8" s="46">
        <v>94390</v>
      </c>
      <c r="F8" s="45"/>
    </row>
    <row r="9" spans="1:6" ht="26.25" customHeight="1">
      <c r="A9" s="34" t="s">
        <v>39</v>
      </c>
      <c r="B9" s="44"/>
      <c r="C9" s="45"/>
      <c r="D9" s="45"/>
      <c r="E9" s="46">
        <v>175708</v>
      </c>
      <c r="F9" s="45"/>
    </row>
    <row r="10" spans="1:6" ht="25.5">
      <c r="A10" s="34" t="s">
        <v>40</v>
      </c>
      <c r="B10" s="44"/>
      <c r="C10" s="45"/>
      <c r="D10" s="45"/>
      <c r="E10" s="46">
        <v>28956</v>
      </c>
      <c r="F10" s="45"/>
    </row>
    <row r="11" spans="1:6" ht="39.75" customHeight="1">
      <c r="A11" s="34" t="s">
        <v>61</v>
      </c>
      <c r="B11" s="44"/>
      <c r="C11" s="45"/>
      <c r="D11" s="45"/>
      <c r="E11" s="46">
        <v>112576</v>
      </c>
      <c r="F11" s="45"/>
    </row>
    <row r="12" spans="1:9" ht="25.5">
      <c r="A12" s="34" t="s">
        <v>41</v>
      </c>
      <c r="B12" s="44"/>
      <c r="C12" s="45"/>
      <c r="D12" s="45"/>
      <c r="E12" s="46">
        <v>136903.06</v>
      </c>
      <c r="F12" s="45"/>
      <c r="H12" s="35"/>
      <c r="I12" s="35"/>
    </row>
    <row r="13" ht="12.75">
      <c r="E13" s="35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11.375" style="0" customWidth="1"/>
    <col min="2" max="2" width="31.625" style="0" customWidth="1"/>
    <col min="3" max="3" width="13.00390625" style="0" customWidth="1"/>
    <col min="4" max="4" width="15.875" style="0" customWidth="1"/>
    <col min="5" max="5" width="16.00390625" style="0" customWidth="1"/>
    <col min="6" max="7" width="0" style="0" hidden="1" customWidth="1"/>
  </cols>
  <sheetData>
    <row r="1" spans="1:7" ht="15">
      <c r="A1" s="77" t="s">
        <v>8</v>
      </c>
      <c r="B1" s="78"/>
      <c r="C1" s="79"/>
      <c r="D1" s="79"/>
      <c r="E1" s="79"/>
      <c r="F1" s="79"/>
      <c r="G1" s="79"/>
    </row>
    <row r="2" spans="1:7" ht="15.75">
      <c r="A2" s="63" t="s">
        <v>11</v>
      </c>
      <c r="B2" s="64"/>
      <c r="C2" s="80"/>
      <c r="D2" s="80"/>
      <c r="E2" s="80"/>
      <c r="F2" s="80"/>
      <c r="G2" s="80"/>
    </row>
    <row r="3" spans="1:7" ht="15.75" hidden="1">
      <c r="A3" s="17"/>
      <c r="B3" s="18"/>
      <c r="C3" s="18"/>
      <c r="D3" s="18"/>
      <c r="E3" s="18"/>
      <c r="F3" s="18"/>
      <c r="G3" s="18"/>
    </row>
    <row r="4" spans="1:7" ht="15.75">
      <c r="A4" s="89" t="s">
        <v>43</v>
      </c>
      <c r="B4" s="89"/>
      <c r="C4" s="89"/>
      <c r="D4" s="89"/>
      <c r="E4" s="89"/>
      <c r="F4" s="18"/>
      <c r="G4" s="18"/>
    </row>
    <row r="5" spans="1:7" ht="12.75">
      <c r="A5" s="81"/>
      <c r="B5" s="82"/>
      <c r="C5" s="68"/>
      <c r="D5" s="68"/>
      <c r="E5" s="68"/>
      <c r="F5" s="68"/>
      <c r="G5" s="68"/>
    </row>
    <row r="6" spans="1:7" ht="12.75" hidden="1">
      <c r="A6" s="2"/>
      <c r="B6" s="2"/>
      <c r="C6" s="2"/>
      <c r="D6" s="2"/>
      <c r="E6" s="2"/>
      <c r="F6" s="3"/>
      <c r="G6" s="3"/>
    </row>
    <row r="7" spans="1:7" ht="12.75" hidden="1">
      <c r="A7" s="2"/>
      <c r="B7" s="2"/>
      <c r="C7" s="2"/>
      <c r="D7" s="2"/>
      <c r="E7" s="2"/>
      <c r="F7" s="3"/>
      <c r="G7" s="3"/>
    </row>
    <row r="8" spans="1:7" ht="12.75" hidden="1">
      <c r="A8" s="2"/>
      <c r="B8" s="2"/>
      <c r="C8" s="2"/>
      <c r="D8" s="2"/>
      <c r="E8" s="2"/>
      <c r="F8" s="3"/>
      <c r="G8" s="3"/>
    </row>
    <row r="9" spans="1:7" ht="12.75" hidden="1">
      <c r="A9" s="2"/>
      <c r="B9" s="2"/>
      <c r="C9" s="2"/>
      <c r="D9" s="2"/>
      <c r="E9" s="2"/>
      <c r="F9" s="3"/>
      <c r="G9" s="3"/>
    </row>
    <row r="10" spans="1:7" ht="12.75" hidden="1">
      <c r="A10" s="2"/>
      <c r="B10" s="2"/>
      <c r="C10" s="2"/>
      <c r="D10" s="2"/>
      <c r="E10" s="2"/>
      <c r="F10" s="3"/>
      <c r="G10" s="3"/>
    </row>
    <row r="11" spans="1:7" ht="66" customHeight="1">
      <c r="A11" s="16" t="s">
        <v>12</v>
      </c>
      <c r="B11" s="16" t="s">
        <v>13</v>
      </c>
      <c r="C11" s="16" t="s">
        <v>14</v>
      </c>
      <c r="D11" s="16" t="s">
        <v>15</v>
      </c>
      <c r="E11" s="16" t="s">
        <v>16</v>
      </c>
      <c r="F11" s="84"/>
      <c r="G11" s="85"/>
    </row>
    <row r="12" spans="1:7" ht="37.5" customHeight="1">
      <c r="A12" s="22">
        <f>-7684.35</f>
        <v>-7684.35</v>
      </c>
      <c r="B12" s="23">
        <f>93963.28+293.28+69621.5</f>
        <v>163878.06</v>
      </c>
      <c r="C12" s="23">
        <f>108664.11+448.76+54244.28</f>
        <v>163357.15</v>
      </c>
      <c r="D12" s="49">
        <f>E37</f>
        <v>155631.25999999998</v>
      </c>
      <c r="E12" s="49">
        <f>A12+C12-D12</f>
        <v>41.54000000000815</v>
      </c>
      <c r="F12" s="86">
        <f>A12+C12-D12</f>
        <v>41.54000000000815</v>
      </c>
      <c r="G12" s="87"/>
    </row>
    <row r="13" spans="1:7" ht="51.75" customHeight="1">
      <c r="A13" s="83"/>
      <c r="B13" s="83"/>
      <c r="C13" s="83"/>
      <c r="D13" s="83"/>
      <c r="E13" s="83"/>
      <c r="F13" s="88"/>
      <c r="G13" s="88"/>
    </row>
    <row r="14" spans="1:5" ht="53.25" customHeight="1">
      <c r="A14" s="21" t="s">
        <v>7</v>
      </c>
      <c r="B14" s="16" t="s">
        <v>18</v>
      </c>
      <c r="C14" s="21" t="s">
        <v>6</v>
      </c>
      <c r="D14" s="16" t="s">
        <v>26</v>
      </c>
      <c r="E14" s="16" t="s">
        <v>17</v>
      </c>
    </row>
    <row r="15" spans="1:5" ht="12.75" hidden="1">
      <c r="A15" s="5"/>
      <c r="B15" s="5"/>
      <c r="C15" s="5"/>
      <c r="D15" s="5"/>
      <c r="E15" s="5"/>
    </row>
    <row r="16" spans="1:5" ht="12.75" hidden="1">
      <c r="A16" s="4">
        <v>-28791.87</v>
      </c>
      <c r="B16" s="2">
        <f>226756.8+22253</f>
        <v>249009.8</v>
      </c>
      <c r="C16" s="2">
        <f>210424+11554.12</f>
        <v>221978.12</v>
      </c>
      <c r="D16" s="2">
        <v>249009.8</v>
      </c>
      <c r="E16" s="2">
        <f>A16+C16-D16</f>
        <v>-55823.54999999999</v>
      </c>
    </row>
    <row r="17" spans="1:5" ht="12.75" hidden="1">
      <c r="A17" s="6"/>
      <c r="B17" s="7"/>
      <c r="C17" s="7"/>
      <c r="D17" s="7"/>
      <c r="E17" s="7"/>
    </row>
    <row r="18" spans="1:5" ht="12.75" hidden="1">
      <c r="A18" s="6"/>
      <c r="B18" s="7"/>
      <c r="C18" s="7"/>
      <c r="D18" s="7"/>
      <c r="E18" s="7"/>
    </row>
    <row r="19" spans="1:5" ht="12.75" hidden="1">
      <c r="A19" s="6"/>
      <c r="B19" s="7"/>
      <c r="C19" s="7"/>
      <c r="D19" s="7"/>
      <c r="E19" s="7"/>
    </row>
    <row r="20" spans="1:5" ht="12.75" hidden="1">
      <c r="A20" s="6"/>
      <c r="B20" s="7"/>
      <c r="C20" s="7"/>
      <c r="D20" s="7"/>
      <c r="E20" s="7"/>
    </row>
    <row r="21" spans="1:5" ht="12.75" hidden="1">
      <c r="A21" s="6"/>
      <c r="B21" s="7"/>
      <c r="C21" s="7"/>
      <c r="D21" s="7"/>
      <c r="E21" s="7"/>
    </row>
    <row r="22" spans="1:5" ht="12.75" hidden="1">
      <c r="A22" s="6"/>
      <c r="B22" s="7"/>
      <c r="C22" s="7"/>
      <c r="D22" s="7"/>
      <c r="E22" s="7"/>
    </row>
    <row r="23" spans="1:5" ht="12.75" hidden="1">
      <c r="A23" s="6"/>
      <c r="B23" s="7"/>
      <c r="C23" s="7"/>
      <c r="D23" s="7"/>
      <c r="E23" s="7"/>
    </row>
    <row r="24" spans="1:5" ht="12.75" hidden="1">
      <c r="A24" s="6"/>
      <c r="B24" s="7"/>
      <c r="C24" s="7"/>
      <c r="D24" s="7"/>
      <c r="E24" s="7"/>
    </row>
    <row r="25" spans="1:5" ht="12.75" hidden="1">
      <c r="A25" s="4">
        <v>-61244.32</v>
      </c>
      <c r="B25" s="2">
        <f>190211.4+25913.56</f>
        <v>216124.96</v>
      </c>
      <c r="C25" s="2">
        <f>158833.4+13454.79</f>
        <v>172288.19</v>
      </c>
      <c r="D25" s="2">
        <f>55829</f>
        <v>55829</v>
      </c>
      <c r="E25" s="2">
        <f>A25+C25-D25</f>
        <v>55214.869999999995</v>
      </c>
    </row>
    <row r="26" spans="1:5" ht="12.75" hidden="1">
      <c r="A26" s="4"/>
      <c r="B26" s="7"/>
      <c r="C26" s="5"/>
      <c r="D26" s="5"/>
      <c r="E26" s="5"/>
    </row>
    <row r="27" spans="1:5" ht="12.75" hidden="1">
      <c r="A27" s="6"/>
      <c r="B27" s="7"/>
      <c r="C27" s="5"/>
      <c r="D27" s="5"/>
      <c r="E27" s="5"/>
    </row>
    <row r="28" spans="1:5" ht="12.75" hidden="1">
      <c r="A28" s="7"/>
      <c r="B28" s="7"/>
      <c r="C28" s="5"/>
      <c r="D28" s="5"/>
      <c r="E28" s="5"/>
    </row>
    <row r="29" spans="1:5" ht="12.75" hidden="1">
      <c r="A29" s="2"/>
      <c r="B29" s="2"/>
      <c r="C29" s="5"/>
      <c r="D29" s="5"/>
      <c r="E29" s="5"/>
    </row>
    <row r="30" spans="1:5" ht="12.75" hidden="1">
      <c r="A30" s="7"/>
      <c r="B30" s="7"/>
      <c r="C30" s="5"/>
      <c r="D30" s="5"/>
      <c r="E30" s="5"/>
    </row>
    <row r="31" spans="1:5" ht="34.5" customHeight="1">
      <c r="A31" s="6">
        <v>1</v>
      </c>
      <c r="B31" s="38" t="s">
        <v>44</v>
      </c>
      <c r="C31" s="47" t="s">
        <v>57</v>
      </c>
      <c r="D31" s="20">
        <v>8.5</v>
      </c>
      <c r="E31" s="23">
        <v>4140</v>
      </c>
    </row>
    <row r="32" spans="1:5" ht="31.5">
      <c r="A32" s="6">
        <v>2</v>
      </c>
      <c r="B32" s="38" t="s">
        <v>45</v>
      </c>
      <c r="C32" s="47" t="s">
        <v>56</v>
      </c>
      <c r="D32" s="48">
        <v>69</v>
      </c>
      <c r="E32" s="49">
        <v>66452</v>
      </c>
    </row>
    <row r="33" spans="1:5" ht="31.5">
      <c r="A33" s="6">
        <v>3</v>
      </c>
      <c r="B33" s="38" t="s">
        <v>46</v>
      </c>
      <c r="C33" s="47" t="s">
        <v>56</v>
      </c>
      <c r="D33" s="39">
        <v>103</v>
      </c>
      <c r="E33" s="23">
        <v>53560</v>
      </c>
    </row>
    <row r="34" spans="1:5" ht="15.75">
      <c r="A34" s="7">
        <v>4</v>
      </c>
      <c r="B34" s="38" t="s">
        <v>10</v>
      </c>
      <c r="C34" s="47" t="s">
        <v>63</v>
      </c>
      <c r="D34" s="20">
        <v>4</v>
      </c>
      <c r="E34" s="23">
        <v>7785</v>
      </c>
    </row>
    <row r="35" spans="1:5" ht="31.5">
      <c r="A35" s="6">
        <v>5</v>
      </c>
      <c r="B35" s="38" t="s">
        <v>55</v>
      </c>
      <c r="C35" s="47" t="s">
        <v>54</v>
      </c>
      <c r="D35" s="20">
        <v>24</v>
      </c>
      <c r="E35" s="23">
        <f>5747*1.2+2299*1.2+6393.2</f>
        <v>16048.399999999998</v>
      </c>
    </row>
    <row r="36" spans="1:5" ht="31.5">
      <c r="A36" s="6">
        <v>6</v>
      </c>
      <c r="B36" s="38" t="s">
        <v>47</v>
      </c>
      <c r="C36" s="47" t="s">
        <v>64</v>
      </c>
      <c r="D36" s="20">
        <v>2</v>
      </c>
      <c r="E36" s="23">
        <v>7645.86</v>
      </c>
    </row>
    <row r="37" spans="1:5" ht="30" customHeight="1">
      <c r="A37" s="4"/>
      <c r="B37" s="42" t="s">
        <v>0</v>
      </c>
      <c r="C37" s="42"/>
      <c r="D37" s="42"/>
      <c r="E37" s="50">
        <f>SUM(E31:E36)</f>
        <v>155631.25999999998</v>
      </c>
    </row>
    <row r="38" spans="1:5" ht="13.5" customHeight="1">
      <c r="A38" s="9"/>
      <c r="B38" s="10"/>
      <c r="C38" s="11"/>
      <c r="D38" s="11"/>
      <c r="E38" s="24"/>
    </row>
    <row r="39" spans="1:5" ht="33" customHeight="1">
      <c r="A39" s="12"/>
      <c r="B39" s="13"/>
      <c r="C39" s="11"/>
      <c r="D39" s="11"/>
      <c r="E39" s="24"/>
    </row>
    <row r="40" spans="1:5" ht="12.75" hidden="1">
      <c r="A40" s="12"/>
      <c r="B40" s="13"/>
      <c r="C40" s="11"/>
      <c r="D40" s="11"/>
      <c r="E40" s="11"/>
    </row>
    <row r="41" spans="1:5" ht="12.75" hidden="1">
      <c r="A41" s="12"/>
      <c r="B41" s="13"/>
      <c r="C41" s="11"/>
      <c r="D41" s="11"/>
      <c r="E41" s="11"/>
    </row>
    <row r="42" spans="1:5" ht="12.75">
      <c r="A42" s="10"/>
      <c r="B42" s="14"/>
      <c r="C42" s="11"/>
      <c r="D42" s="11"/>
      <c r="E42" s="11"/>
    </row>
    <row r="43" spans="1:5" ht="34.5" customHeight="1">
      <c r="A43" s="10"/>
      <c r="B43" s="15"/>
      <c r="C43" s="11"/>
      <c r="D43" s="11"/>
      <c r="E43" s="1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</sheetData>
  <sheetProtection/>
  <mergeCells count="8">
    <mergeCell ref="A1:G1"/>
    <mergeCell ref="A2:G2"/>
    <mergeCell ref="A5:G5"/>
    <mergeCell ref="A13:E13"/>
    <mergeCell ref="F11:G11"/>
    <mergeCell ref="F12:G12"/>
    <mergeCell ref="F13:G1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E17" sqref="E17"/>
    </sheetView>
  </sheetViews>
  <sheetFormatPr defaultColWidth="9.00390625" defaultRowHeight="12.75"/>
  <cols>
    <col min="1" max="1" width="23.625" style="0" customWidth="1"/>
    <col min="2" max="2" width="14.00390625" style="0" customWidth="1"/>
    <col min="3" max="3" width="15.75390625" style="0" customWidth="1"/>
    <col min="4" max="4" width="15.25390625" style="0" customWidth="1"/>
    <col min="5" max="5" width="20.25390625" style="0" customWidth="1"/>
  </cols>
  <sheetData>
    <row r="1" spans="1:5" ht="18.75" customHeight="1">
      <c r="A1" s="73" t="s">
        <v>62</v>
      </c>
      <c r="B1" s="73"/>
      <c r="C1" s="73"/>
      <c r="D1" s="73"/>
      <c r="E1" s="73"/>
    </row>
    <row r="2" spans="1:5" ht="18" customHeight="1">
      <c r="A2" s="73" t="s">
        <v>27</v>
      </c>
      <c r="B2" s="73"/>
      <c r="C2" s="73"/>
      <c r="D2" s="73"/>
      <c r="E2" s="73"/>
    </row>
    <row r="3" spans="1:4" ht="18" customHeight="1">
      <c r="A3" s="32"/>
      <c r="B3" s="32"/>
      <c r="C3" s="32"/>
      <c r="D3" s="32"/>
    </row>
    <row r="4" spans="1:5" ht="26.25" customHeight="1">
      <c r="A4" s="51" t="s">
        <v>1</v>
      </c>
      <c r="B4" s="43" t="s">
        <v>28</v>
      </c>
      <c r="C4" s="51" t="s">
        <v>13</v>
      </c>
      <c r="D4" s="51" t="s">
        <v>14</v>
      </c>
      <c r="E4" s="51" t="s">
        <v>65</v>
      </c>
    </row>
    <row r="5" spans="1:5" ht="24" customHeight="1">
      <c r="A5" s="56" t="s">
        <v>29</v>
      </c>
      <c r="B5" s="52" t="s">
        <v>53</v>
      </c>
      <c r="C5" s="47">
        <f>113863.24-139.92+90846.21</f>
        <v>204569.53000000003</v>
      </c>
      <c r="D5" s="47">
        <f>123463.97+596.79+70307.54</f>
        <v>194368.3</v>
      </c>
      <c r="E5" s="47">
        <f>60043.59-1636.39</f>
        <v>58407.2</v>
      </c>
    </row>
    <row r="6" spans="1:5" ht="33" customHeight="1">
      <c r="A6" s="57" t="s">
        <v>31</v>
      </c>
      <c r="B6" s="53"/>
      <c r="C6" s="47">
        <f>14193.28+10441.01</f>
        <v>24634.29</v>
      </c>
      <c r="D6" s="47">
        <f>14342.42+63.74+10042.63</f>
        <v>24448.79</v>
      </c>
      <c r="E6" s="47">
        <f>3351.36-701.75</f>
        <v>2649.61</v>
      </c>
    </row>
    <row r="7" spans="1:5" ht="25.5" customHeight="1">
      <c r="A7" s="56" t="s">
        <v>30</v>
      </c>
      <c r="B7" s="52" t="s">
        <v>52</v>
      </c>
      <c r="C7" s="47">
        <f>316987.37-70041.84+237546.43</f>
        <v>484491.95999999996</v>
      </c>
      <c r="D7" s="47">
        <f>291494.88+2792.6+182973.67</f>
        <v>477261.15</v>
      </c>
      <c r="E7" s="47">
        <f>144763.14-3979.5</f>
        <v>140783.64</v>
      </c>
    </row>
    <row r="8" spans="1:5" ht="27.75" customHeight="1">
      <c r="A8" s="57" t="s">
        <v>32</v>
      </c>
      <c r="B8" s="53"/>
      <c r="C8" s="47">
        <f>36847.41+20742.74</f>
        <v>57590.15000000001</v>
      </c>
      <c r="D8" s="47">
        <f>32776.17+23384.6+189.11</f>
        <v>56349.88</v>
      </c>
      <c r="E8" s="47">
        <f>10429.36-264.32</f>
        <v>10165.04</v>
      </c>
    </row>
    <row r="9" spans="1:5" ht="20.25" customHeight="1">
      <c r="A9" s="58" t="s">
        <v>33</v>
      </c>
      <c r="B9" s="52" t="s">
        <v>51</v>
      </c>
      <c r="C9" s="47">
        <f>158431.38-1580.54+117565.84</f>
        <v>274416.68</v>
      </c>
      <c r="D9" s="47">
        <f>172074.47+1079.79+90207.92</f>
        <v>263362.18</v>
      </c>
      <c r="E9" s="47">
        <f>89188.83+1679.92</f>
        <v>90868.75</v>
      </c>
    </row>
    <row r="10" spans="1:5" ht="25.5" customHeight="1">
      <c r="A10" s="56" t="s">
        <v>34</v>
      </c>
      <c r="B10" s="52" t="s">
        <v>50</v>
      </c>
      <c r="C10" s="47">
        <f>1163317.5+624021.25</f>
        <v>1787338.75</v>
      </c>
      <c r="D10" s="47">
        <f>1376916.54+3326.16+350209.28</f>
        <v>1730451.98</v>
      </c>
      <c r="E10" s="47">
        <f>531349.29-10925.52</f>
        <v>520423.77</v>
      </c>
    </row>
    <row r="11" spans="1:5" ht="31.5" customHeight="1">
      <c r="A11" s="56" t="s">
        <v>35</v>
      </c>
      <c r="B11" s="52" t="s">
        <v>49</v>
      </c>
      <c r="C11" s="47">
        <f>314553.96-10572.09+212797.19</f>
        <v>516779.06</v>
      </c>
      <c r="D11" s="47">
        <f>327760.75+214.27+160144.1</f>
        <v>488119.12</v>
      </c>
      <c r="E11" s="47">
        <f>107007.69-2600.3</f>
        <v>104407.39</v>
      </c>
    </row>
    <row r="12" spans="1:5" ht="24" customHeight="1">
      <c r="A12" s="56" t="s">
        <v>36</v>
      </c>
      <c r="B12" s="52"/>
      <c r="C12" s="47">
        <f>20813.15+16898.76</f>
        <v>37711.91</v>
      </c>
      <c r="D12" s="47">
        <f>25741.97+5062.9+11188.03+308.66+1.88</f>
        <v>42303.44</v>
      </c>
      <c r="E12" s="47">
        <f>11022.88-209.24</f>
        <v>10813.64</v>
      </c>
    </row>
    <row r="13" spans="1:5" ht="32.25" customHeight="1">
      <c r="A13" s="55" t="s">
        <v>0</v>
      </c>
      <c r="B13" s="42"/>
      <c r="C13" s="55">
        <f>C5+C6+C7+C8+C9+C10+C11+C12</f>
        <v>3387532.3300000005</v>
      </c>
      <c r="D13" s="55">
        <f>D5+D6+D7+D8+D9+D10+D11+D12</f>
        <v>3276664.8400000003</v>
      </c>
      <c r="E13" s="55">
        <f>E5+E6+E7+E8+E9+E10+E11+E12</f>
        <v>938519.04</v>
      </c>
    </row>
    <row r="14" spans="2:5" ht="12.75">
      <c r="B14" s="54"/>
      <c r="C14" s="54"/>
      <c r="D14" s="54"/>
      <c r="E14" s="54"/>
    </row>
    <row r="15" spans="2:5" ht="12.75">
      <c r="B15" s="54"/>
      <c r="C15" s="54"/>
      <c r="D15" s="54"/>
      <c r="E15" s="54"/>
    </row>
    <row r="16" spans="2:5" ht="12.75">
      <c r="B16" s="54"/>
      <c r="C16" s="54"/>
      <c r="D16" s="54"/>
      <c r="E16" s="54"/>
    </row>
    <row r="17" spans="2:5" ht="12.75">
      <c r="B17" s="54"/>
      <c r="C17" s="54"/>
      <c r="D17" s="54"/>
      <c r="E17" s="54"/>
    </row>
    <row r="18" spans="2:5" ht="12.75">
      <c r="B18" s="54"/>
      <c r="C18" s="54"/>
      <c r="D18" s="54"/>
      <c r="E18" s="54"/>
    </row>
    <row r="19" spans="2:5" ht="12.75">
      <c r="B19" s="54"/>
      <c r="C19" s="54"/>
      <c r="D19" s="54"/>
      <c r="E19" s="54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2016-03-23T07:34:31Z</cp:lastPrinted>
  <dcterms:created xsi:type="dcterms:W3CDTF">2005-08-01T12:04:50Z</dcterms:created>
  <dcterms:modified xsi:type="dcterms:W3CDTF">2016-03-29T18:00:53Z</dcterms:modified>
  <cp:category/>
  <cp:version/>
  <cp:contentType/>
  <cp:contentStatus/>
</cp:coreProperties>
</file>