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activeTab="0"/>
  </bookViews>
  <sheets>
    <sheet name="2016 " sheetId="1" r:id="rId1"/>
    <sheet name="2016 и 2015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<sst xmlns="http://schemas.openxmlformats.org/spreadsheetml/2006/main" count="48" uniqueCount="30">
  <si>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вывоз ТБО(уличный смёт)</t>
  </si>
  <si>
    <t>материалы(инвентарь,моющ. ср-ва,песч. смесь)</t>
  </si>
  <si>
    <t>заработная плата дворника и уборщицы с начислениями на заработную плату</t>
  </si>
  <si>
    <t>материалы(инвентарь,материалы, спец. одежда)</t>
  </si>
  <si>
    <t>заработная плата с начислениями слесаря,электрика</t>
  </si>
  <si>
    <t>расчистка от снега придомовой территории</t>
  </si>
  <si>
    <t>транспортные расходы</t>
  </si>
  <si>
    <t>очистка кровли от снега</t>
  </si>
  <si>
    <t>Прочие расходы</t>
  </si>
  <si>
    <t>Комиссионный сбор (расчётно-кассовое обслуживание)</t>
  </si>
  <si>
    <t>Вывоз ТБО</t>
  </si>
  <si>
    <t>налог в связи с применением УСН</t>
  </si>
  <si>
    <t>расходы по управлению домом</t>
  </si>
  <si>
    <t>Итого</t>
  </si>
  <si>
    <t xml:space="preserve">заработная плата слесаря,электрика,плотника с начислениями на заработную плату </t>
  </si>
  <si>
    <t>расходы в год</t>
  </si>
  <si>
    <t xml:space="preserve">Благоустройство и обеспечение сан. состояния жилого здания и придомовой территории , в т. ч. :  </t>
  </si>
  <si>
    <t>Техническое обслуживание внутридомового  оборудования, в т.ч.:</t>
  </si>
  <si>
    <t>Содержание аварийно-диспетчерской  службы, в т.ч. :</t>
  </si>
  <si>
    <t>расходы на                1 кв.м. в месяцс 1 июля</t>
  </si>
  <si>
    <t>2015 год</t>
  </si>
  <si>
    <t xml:space="preserve">Структура тарифа по содержанию общедомового имущества  с 1 января 2016 года при способе управления-управление управляющей компанией                                                                                                                            (дом благоустроенный,  с горячим водоснабжением, централизованным отоплением,водоснабжением , газом)            </t>
  </si>
  <si>
    <t>Техника безопасности,мероприятия по охране труда,пожарная безопасность, налог(экология),утилизация люминисцентных ламп.                                                                   Содержание детских площадок и малых форм.       Проведение претензионной работы (взыскание задолженности в судебном порядке)</t>
  </si>
  <si>
    <t>2016 год</t>
  </si>
  <si>
    <t>2017 год</t>
  </si>
  <si>
    <t>Техническое обслуживание внутридомового  оборудования,содержание несущих и ненесущих конструкций дома, в т.ч.:</t>
  </si>
  <si>
    <t>покос придомой территории</t>
  </si>
  <si>
    <r>
      <t xml:space="preserve">Техника безопасности,мероприятия по охране труда,пожарная безопасность, налог(экология),утилизация люминисцентных ламп.                                                                   </t>
    </r>
    <r>
      <rPr>
        <b/>
        <sz val="13"/>
        <rFont val="Times New Roman"/>
        <family val="1"/>
      </rPr>
      <t xml:space="preserve">техническое обслуживание вент. каналов  </t>
    </r>
    <r>
      <rPr>
        <sz val="13"/>
        <rFont val="Times New Roman"/>
        <family val="1"/>
      </rPr>
      <t xml:space="preserve">                                                     Проведение претензионной работы (взыскание задолженности в судебном порядке)</t>
    </r>
  </si>
  <si>
    <t>Вывоз ТКО</t>
  </si>
  <si>
    <t xml:space="preserve">Структура тарифа по содержанию общедомового имущества  с 1 января 2017 года при способе управления-управление управляющей компанией  (дом благоустроенный,  с горячим водоснабжением, централизованным отоплением,водоснабжением , газом)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</si>
</sst>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B2">
      <selection activeCell="B7" sqref="B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625" style="0" hidden="1" customWidth="1"/>
    <col min="4" max="4" width="23.00390625" style="0" hidden="1" customWidth="1"/>
    <col min="5" max="6" width="9.125" style="0" hidden="1" customWidth="1"/>
    <col min="7" max="7" width="32.75390625" style="0" customWidth="1"/>
  </cols>
  <sheetData>
    <row r="1" ht="12.75" hidden="1"/>
    <row r="2" spans="2:7" ht="90" customHeight="1" thickBot="1">
      <c r="B2" s="49" t="s">
        <v>29</v>
      </c>
      <c r="C2" s="49"/>
      <c r="D2" s="49"/>
      <c r="E2" s="50"/>
      <c r="F2" s="50"/>
      <c r="G2" s="50"/>
    </row>
    <row r="3" spans="2:7" ht="49.5">
      <c r="B3" s="1"/>
      <c r="C3" s="2" t="s">
        <v>15</v>
      </c>
      <c r="D3" s="3" t="s">
        <v>19</v>
      </c>
      <c r="G3" s="36" t="s">
        <v>24</v>
      </c>
    </row>
    <row r="4" spans="2:7" ht="53.25" customHeight="1">
      <c r="B4" s="4" t="s">
        <v>16</v>
      </c>
      <c r="C4" s="5">
        <f>C5+C6+C7+C9</f>
        <v>162420</v>
      </c>
      <c r="D4" s="37">
        <f>C4/6282/12*1.12</f>
        <v>2.413116841770137</v>
      </c>
      <c r="E4" s="37">
        <v>4.37</v>
      </c>
      <c r="F4" s="37">
        <v>5.37</v>
      </c>
      <c r="G4" s="43">
        <v>3.75</v>
      </c>
    </row>
    <row r="5" spans="2:7" ht="35.25" customHeight="1">
      <c r="B5" s="6" t="s">
        <v>2</v>
      </c>
      <c r="C5" s="7">
        <v>142163</v>
      </c>
      <c r="D5" s="38"/>
      <c r="E5" s="38"/>
      <c r="F5" s="38"/>
      <c r="G5" s="44"/>
    </row>
    <row r="6" spans="2:7" ht="21" customHeight="1">
      <c r="B6" s="8" t="s">
        <v>0</v>
      </c>
      <c r="C6" s="7">
        <v>7704</v>
      </c>
      <c r="D6" s="38"/>
      <c r="E6" s="38"/>
      <c r="F6" s="38"/>
      <c r="G6" s="44"/>
    </row>
    <row r="7" spans="2:7" ht="27.75" customHeight="1">
      <c r="B7" s="9" t="s">
        <v>1</v>
      </c>
      <c r="C7" s="7">
        <v>3530</v>
      </c>
      <c r="D7" s="38"/>
      <c r="E7" s="38"/>
      <c r="F7" s="38"/>
      <c r="G7" s="44"/>
    </row>
    <row r="8" spans="2:7" ht="23.25" customHeight="1">
      <c r="B8" s="9" t="s">
        <v>26</v>
      </c>
      <c r="C8" s="7"/>
      <c r="D8" s="38"/>
      <c r="E8" s="38"/>
      <c r="F8" s="38"/>
      <c r="G8" s="44"/>
    </row>
    <row r="9" spans="2:7" ht="21.75" customHeight="1">
      <c r="B9" s="10" t="s">
        <v>5</v>
      </c>
      <c r="C9" s="7">
        <v>9023</v>
      </c>
      <c r="D9" s="40"/>
      <c r="E9" s="40"/>
      <c r="F9" s="40"/>
      <c r="G9" s="45"/>
    </row>
    <row r="10" spans="2:7" ht="66">
      <c r="B10" s="11" t="s">
        <v>25</v>
      </c>
      <c r="C10" s="5">
        <f>C11+C12+C13</f>
        <v>97185</v>
      </c>
      <c r="D10" s="54">
        <f>C10/6282/12*1.18</f>
        <v>1.5212551735116204</v>
      </c>
      <c r="E10" s="54">
        <v>3.9</v>
      </c>
      <c r="F10" s="54">
        <v>4.9</v>
      </c>
      <c r="G10" s="46">
        <v>3.05</v>
      </c>
    </row>
    <row r="11" spans="2:7" ht="49.5">
      <c r="B11" s="12" t="s">
        <v>14</v>
      </c>
      <c r="C11" s="7">
        <f>52205+16130</f>
        <v>68335</v>
      </c>
      <c r="D11" s="55"/>
      <c r="E11" s="55"/>
      <c r="F11" s="55"/>
      <c r="G11" s="47"/>
    </row>
    <row r="12" spans="2:7" ht="29.25" customHeight="1">
      <c r="B12" s="9" t="s">
        <v>3</v>
      </c>
      <c r="C12" s="7">
        <v>15530</v>
      </c>
      <c r="D12" s="55"/>
      <c r="E12" s="55"/>
      <c r="F12" s="55"/>
      <c r="G12" s="47"/>
    </row>
    <row r="13" spans="2:7" ht="16.5">
      <c r="B13" s="13" t="s">
        <v>7</v>
      </c>
      <c r="C13" s="7">
        <v>13320</v>
      </c>
      <c r="D13" s="56"/>
      <c r="E13" s="56"/>
      <c r="F13" s="56"/>
      <c r="G13" s="48"/>
    </row>
    <row r="14" spans="2:7" ht="39" customHeight="1">
      <c r="B14" s="11" t="s">
        <v>18</v>
      </c>
      <c r="C14" s="5">
        <f>C15+C16</f>
        <v>34125</v>
      </c>
      <c r="D14" s="51">
        <f>C14/6282/12*1.25</f>
        <v>0.5658528334925182</v>
      </c>
      <c r="E14" s="37">
        <v>2.4</v>
      </c>
      <c r="F14" s="37">
        <v>3.4</v>
      </c>
      <c r="G14" s="43">
        <v>1.48</v>
      </c>
    </row>
    <row r="15" spans="2:7" ht="38.25" customHeight="1">
      <c r="B15" s="12" t="s">
        <v>4</v>
      </c>
      <c r="C15" s="7">
        <v>30575</v>
      </c>
      <c r="D15" s="52"/>
      <c r="E15" s="38"/>
      <c r="F15" s="38"/>
      <c r="G15" s="44"/>
    </row>
    <row r="16" spans="2:7" ht="20.25" customHeight="1">
      <c r="B16" s="13" t="s">
        <v>6</v>
      </c>
      <c r="C16" s="7">
        <v>3550</v>
      </c>
      <c r="D16" s="53"/>
      <c r="E16" s="40"/>
      <c r="F16" s="40"/>
      <c r="G16" s="45"/>
    </row>
    <row r="17" spans="2:7" ht="16.5">
      <c r="B17" s="15" t="s">
        <v>8</v>
      </c>
      <c r="C17" s="5">
        <f>C18</f>
        <v>1875</v>
      </c>
      <c r="D17" s="37">
        <v>0.22</v>
      </c>
      <c r="E17" s="37">
        <f>0.25+0.1+0.1</f>
        <v>0.44999999999999996</v>
      </c>
      <c r="F17" s="41">
        <f>0.25+0.1+0.1</f>
        <v>0.44999999999999996</v>
      </c>
      <c r="G17" s="39">
        <f>0.5+0.2+0.45</f>
        <v>1.15</v>
      </c>
    </row>
    <row r="18" spans="2:7" ht="149.25" customHeight="1">
      <c r="B18" s="6" t="s">
        <v>27</v>
      </c>
      <c r="C18" s="16">
        <v>1875</v>
      </c>
      <c r="D18" s="38"/>
      <c r="E18" s="40"/>
      <c r="F18" s="42"/>
      <c r="G18" s="39"/>
    </row>
    <row r="19" spans="2:7" ht="33">
      <c r="B19" s="17" t="s">
        <v>9</v>
      </c>
      <c r="C19" s="5">
        <v>106810</v>
      </c>
      <c r="D19" s="14">
        <f>C19/6282/12*1.15</f>
        <v>1.6294107502918391</v>
      </c>
      <c r="E19" s="32"/>
      <c r="F19" s="32"/>
      <c r="G19" s="33">
        <v>2.15</v>
      </c>
    </row>
    <row r="20" spans="2:7" ht="16.5" hidden="1">
      <c r="B20" s="17"/>
      <c r="C20" s="5"/>
      <c r="D20" s="14"/>
      <c r="E20" s="32"/>
      <c r="F20" s="32"/>
      <c r="G20" s="33"/>
    </row>
    <row r="21" spans="2:7" ht="25.5" customHeight="1">
      <c r="B21" s="17" t="s">
        <v>11</v>
      </c>
      <c r="C21" s="5">
        <v>40327</v>
      </c>
      <c r="D21" s="14">
        <f>C21/6282/12*1.12</f>
        <v>0.5991488910113552</v>
      </c>
      <c r="E21" s="32"/>
      <c r="F21" s="32"/>
      <c r="G21" s="33">
        <v>0.77</v>
      </c>
    </row>
    <row r="22" spans="2:7" ht="39" customHeight="1">
      <c r="B22" s="17" t="s">
        <v>12</v>
      </c>
      <c r="C22" s="5">
        <v>150669</v>
      </c>
      <c r="D22" s="14">
        <f>C22/6282/12*1.15</f>
        <v>2.2984897325692453</v>
      </c>
      <c r="E22" s="32"/>
      <c r="F22" s="32"/>
      <c r="G22" s="33">
        <v>1.7</v>
      </c>
    </row>
    <row r="23" spans="2:7" ht="46.5" customHeight="1">
      <c r="B23" s="21" t="s">
        <v>13</v>
      </c>
      <c r="C23" s="18" t="e">
        <f>C4+C10+C14+C17+#REF!+C19+C20+C21+C22</f>
        <v>#REF!</v>
      </c>
      <c r="D23" s="19" t="e">
        <f>D4+D10+D14+D17+#REF!+D19+D20+D21+D22</f>
        <v>#REF!</v>
      </c>
      <c r="E23" s="34">
        <f>E4+E10+E14+E17+E19+E20+E21+E22</f>
        <v>11.12</v>
      </c>
      <c r="F23" s="35">
        <f>F4+F10+F14+F17+F19+F20+F21+F22</f>
        <v>14.12</v>
      </c>
      <c r="G23" s="31">
        <f>G4+G10+G14+G17+G19+G20+G21+G22</f>
        <v>14.049999999999999</v>
      </c>
    </row>
    <row r="24" spans="2:7" ht="34.5" customHeight="1">
      <c r="B24" s="21" t="s">
        <v>28</v>
      </c>
      <c r="C24" s="27"/>
      <c r="D24" s="27"/>
      <c r="E24" s="32"/>
      <c r="F24" s="32"/>
      <c r="G24" s="31">
        <v>2.85</v>
      </c>
    </row>
  </sheetData>
  <sheetProtection/>
  <mergeCells count="17">
    <mergeCell ref="B2:G2"/>
    <mergeCell ref="G14:G16"/>
    <mergeCell ref="D14:D16"/>
    <mergeCell ref="D4:D9"/>
    <mergeCell ref="D10:D13"/>
    <mergeCell ref="F4:F9"/>
    <mergeCell ref="E10:E13"/>
    <mergeCell ref="F10:F13"/>
    <mergeCell ref="D17:D18"/>
    <mergeCell ref="G17:G18"/>
    <mergeCell ref="E17:E18"/>
    <mergeCell ref="F17:F18"/>
    <mergeCell ref="E4:E9"/>
    <mergeCell ref="F14:F16"/>
    <mergeCell ref="G4:G9"/>
    <mergeCell ref="G10:G13"/>
    <mergeCell ref="E14:E16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B20">
      <selection activeCell="B20" sqref="B20"/>
    </sheetView>
  </sheetViews>
  <sheetFormatPr defaultColWidth="9.00390625" defaultRowHeight="12.75"/>
  <cols>
    <col min="1" max="1" width="0" style="0" hidden="1" customWidth="1"/>
    <col min="2" max="2" width="48.375" style="0" customWidth="1"/>
    <col min="3" max="3" width="21.625" style="0" hidden="1" customWidth="1"/>
    <col min="4" max="4" width="23.00390625" style="0" hidden="1" customWidth="1"/>
    <col min="5" max="5" width="23.00390625" style="0" customWidth="1"/>
    <col min="6" max="6" width="24.25390625" style="0" customWidth="1"/>
    <col min="7" max="8" width="9.125" style="0" hidden="1" customWidth="1"/>
  </cols>
  <sheetData>
    <row r="1" ht="12.75" hidden="1"/>
    <row r="2" spans="2:8" ht="90" customHeight="1" thickBot="1">
      <c r="B2" s="49" t="s">
        <v>21</v>
      </c>
      <c r="C2" s="49"/>
      <c r="D2" s="49"/>
      <c r="E2" s="49"/>
      <c r="F2" s="50"/>
      <c r="G2" s="50"/>
      <c r="H2" s="50"/>
    </row>
    <row r="3" spans="2:6" ht="49.5">
      <c r="B3" s="1"/>
      <c r="C3" s="2" t="s">
        <v>15</v>
      </c>
      <c r="D3" s="3" t="s">
        <v>19</v>
      </c>
      <c r="E3" s="28" t="s">
        <v>20</v>
      </c>
      <c r="F3" s="26" t="s">
        <v>23</v>
      </c>
    </row>
    <row r="4" spans="2:6" ht="53.25" customHeight="1">
      <c r="B4" s="4" t="s">
        <v>16</v>
      </c>
      <c r="C4" s="5">
        <f>C5+C6+C7+C8</f>
        <v>162420</v>
      </c>
      <c r="D4" s="37">
        <f>C4/6282/12*1.12</f>
        <v>2.413116841770137</v>
      </c>
      <c r="E4" s="37">
        <v>3.12</v>
      </c>
      <c r="F4" s="37">
        <v>3.37</v>
      </c>
    </row>
    <row r="5" spans="2:6" ht="35.25" customHeight="1">
      <c r="B5" s="6" t="s">
        <v>2</v>
      </c>
      <c r="C5" s="7">
        <v>142163</v>
      </c>
      <c r="D5" s="38"/>
      <c r="E5" s="57"/>
      <c r="F5" s="38"/>
    </row>
    <row r="6" spans="2:6" ht="18" customHeight="1">
      <c r="B6" s="8" t="s">
        <v>0</v>
      </c>
      <c r="C6" s="7">
        <v>7704</v>
      </c>
      <c r="D6" s="38"/>
      <c r="E6" s="57"/>
      <c r="F6" s="38"/>
    </row>
    <row r="7" spans="2:6" ht="32.25" customHeight="1">
      <c r="B7" s="9" t="s">
        <v>1</v>
      </c>
      <c r="C7" s="7">
        <v>3530</v>
      </c>
      <c r="D7" s="38"/>
      <c r="E7" s="57"/>
      <c r="F7" s="38"/>
    </row>
    <row r="8" spans="2:6" ht="21.75" customHeight="1">
      <c r="B8" s="10" t="s">
        <v>5</v>
      </c>
      <c r="C8" s="7">
        <v>9023</v>
      </c>
      <c r="D8" s="40"/>
      <c r="E8" s="58"/>
      <c r="F8" s="40"/>
    </row>
    <row r="9" spans="2:6" ht="33">
      <c r="B9" s="11" t="s">
        <v>17</v>
      </c>
      <c r="C9" s="5">
        <f>C10+C11+C12</f>
        <v>97185</v>
      </c>
      <c r="D9" s="54">
        <f>C9/6282/12*1.18</f>
        <v>1.5212551735116204</v>
      </c>
      <c r="E9" s="54">
        <v>2.68</v>
      </c>
      <c r="F9" s="54">
        <v>2.9</v>
      </c>
    </row>
    <row r="10" spans="2:6" ht="33">
      <c r="B10" s="12" t="s">
        <v>14</v>
      </c>
      <c r="C10" s="7">
        <f>52205+16130</f>
        <v>68335</v>
      </c>
      <c r="D10" s="55"/>
      <c r="E10" s="59"/>
      <c r="F10" s="55"/>
    </row>
    <row r="11" spans="2:6" ht="36" customHeight="1">
      <c r="B11" s="9" t="s">
        <v>3</v>
      </c>
      <c r="C11" s="7">
        <v>15530</v>
      </c>
      <c r="D11" s="55"/>
      <c r="E11" s="59"/>
      <c r="F11" s="55"/>
    </row>
    <row r="12" spans="2:6" ht="16.5">
      <c r="B12" s="13" t="s">
        <v>7</v>
      </c>
      <c r="C12" s="7">
        <v>13320</v>
      </c>
      <c r="D12" s="56"/>
      <c r="E12" s="60"/>
      <c r="F12" s="56"/>
    </row>
    <row r="13" spans="2:6" ht="39" customHeight="1">
      <c r="B13" s="11" t="s">
        <v>18</v>
      </c>
      <c r="C13" s="5">
        <f>C14+C15</f>
        <v>34125</v>
      </c>
      <c r="D13" s="51">
        <f>C13/6282/12*1.25</f>
        <v>0.5658528334925182</v>
      </c>
      <c r="E13" s="23"/>
      <c r="F13" s="51">
        <v>1.4</v>
      </c>
    </row>
    <row r="14" spans="2:6" ht="45.75" customHeight="1">
      <c r="B14" s="12" t="s">
        <v>4</v>
      </c>
      <c r="C14" s="7">
        <v>30575</v>
      </c>
      <c r="D14" s="52"/>
      <c r="E14" s="24"/>
      <c r="F14" s="52"/>
    </row>
    <row r="15" spans="2:6" ht="20.25" customHeight="1">
      <c r="B15" s="13" t="s">
        <v>6</v>
      </c>
      <c r="C15" s="7">
        <v>3550</v>
      </c>
      <c r="D15" s="53"/>
      <c r="E15" s="25">
        <v>1.3</v>
      </c>
      <c r="F15" s="53"/>
    </row>
    <row r="16" spans="2:6" ht="16.5">
      <c r="B16" s="15" t="s">
        <v>8</v>
      </c>
      <c r="C16" s="5">
        <f>C17</f>
        <v>1875</v>
      </c>
      <c r="D16" s="37">
        <v>0.22</v>
      </c>
      <c r="E16" s="37">
        <v>0.24</v>
      </c>
      <c r="F16" s="37">
        <f>0.25+0.1+0.1</f>
        <v>0.44999999999999996</v>
      </c>
    </row>
    <row r="17" spans="2:6" ht="112.5" customHeight="1">
      <c r="B17" s="6" t="s">
        <v>22</v>
      </c>
      <c r="C17" s="16">
        <v>1875</v>
      </c>
      <c r="D17" s="38"/>
      <c r="E17" s="61"/>
      <c r="F17" s="40"/>
    </row>
    <row r="18" spans="2:6" ht="33">
      <c r="B18" s="17" t="s">
        <v>9</v>
      </c>
      <c r="C18" s="5">
        <v>106810</v>
      </c>
      <c r="D18" s="14">
        <f>C18/6282/12*1.15</f>
        <v>1.6294107502918391</v>
      </c>
      <c r="E18" s="14">
        <v>1.9</v>
      </c>
      <c r="F18" s="5">
        <v>2.05</v>
      </c>
    </row>
    <row r="19" spans="2:6" ht="16.5" hidden="1">
      <c r="B19" s="17"/>
      <c r="C19" s="5"/>
      <c r="D19" s="14"/>
      <c r="E19" s="23"/>
      <c r="F19" s="29"/>
    </row>
    <row r="20" spans="2:6" ht="25.5" customHeight="1">
      <c r="B20" s="17" t="s">
        <v>11</v>
      </c>
      <c r="C20" s="5">
        <v>40327</v>
      </c>
      <c r="D20" s="14">
        <f>C20/6282/12*1.12</f>
        <v>0.5991488910113552</v>
      </c>
      <c r="E20" s="14">
        <v>0.68</v>
      </c>
      <c r="F20" s="5">
        <v>0.73</v>
      </c>
    </row>
    <row r="21" spans="2:6" ht="30" customHeight="1">
      <c r="B21" s="17" t="s">
        <v>12</v>
      </c>
      <c r="C21" s="5">
        <v>150669</v>
      </c>
      <c r="D21" s="14">
        <f>C21/6282/12*1.15</f>
        <v>2.2984897325692453</v>
      </c>
      <c r="E21" s="14">
        <v>1.48</v>
      </c>
      <c r="F21" s="5">
        <v>1.6</v>
      </c>
    </row>
    <row r="22" spans="2:6" ht="46.5" customHeight="1">
      <c r="B22" s="21" t="s">
        <v>13</v>
      </c>
      <c r="C22" s="18" t="e">
        <f>C4+C9+C13+C16+#REF!+C18+C19+C20+C21</f>
        <v>#REF!</v>
      </c>
      <c r="D22" s="19" t="e">
        <f>D4+D9+D13+D16+#REF!+D18+D19+D20+D21</f>
        <v>#REF!</v>
      </c>
      <c r="E22" s="20">
        <f>SUM(E4:E21)</f>
        <v>11.4</v>
      </c>
      <c r="F22" s="20">
        <f>F4+F9+F13+F16+F18+F19+F20+F21</f>
        <v>12.499999999999998</v>
      </c>
    </row>
    <row r="23" spans="2:6" ht="34.5" customHeight="1">
      <c r="B23" s="21" t="s">
        <v>10</v>
      </c>
      <c r="C23" s="27"/>
      <c r="D23" s="27"/>
      <c r="E23" s="30">
        <v>2.3</v>
      </c>
      <c r="F23" s="22">
        <v>2.72</v>
      </c>
    </row>
  </sheetData>
  <sheetProtection/>
  <mergeCells count="12">
    <mergeCell ref="D13:D15"/>
    <mergeCell ref="F13:F15"/>
    <mergeCell ref="E4:E8"/>
    <mergeCell ref="E9:E12"/>
    <mergeCell ref="E16:E17"/>
    <mergeCell ref="D16:D17"/>
    <mergeCell ref="F16:F17"/>
    <mergeCell ref="B2:H2"/>
    <mergeCell ref="F9:F12"/>
    <mergeCell ref="D9:D12"/>
    <mergeCell ref="F4:F8"/>
    <mergeCell ref="D4:D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Хлопков Дмитрий Владимирович</cp:lastModifiedBy>
  <cp:lastPrinted>2017-02-14T10:52:20Z</cp:lastPrinted>
  <dcterms:created xsi:type="dcterms:W3CDTF">2012-04-17T18:39:04Z</dcterms:created>
  <dcterms:modified xsi:type="dcterms:W3CDTF">2017-02-15T11:14:03Z</dcterms:modified>
  <cp:category/>
  <cp:version/>
  <cp:contentType/>
  <cp:contentStatus/>
</cp:coreProperties>
</file>